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o\Desktop\"/>
    </mc:Choice>
  </mc:AlternateContent>
  <xr:revisionPtr revIDLastSave="0" documentId="8_{2BD9BF31-F31D-445C-AAE6-B5C8D6E5C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 1 (2)" sheetId="3" r:id="rId1"/>
  </sheets>
  <definedNames>
    <definedName name="_xlnm.Print_Area" localSheetId="0">'Akt 1 (2)'!$A$2:$S$46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24" i="3"/>
  <c r="O24" i="3" s="1"/>
  <c r="K21" i="3"/>
  <c r="L21" i="3" s="1"/>
  <c r="K22" i="3"/>
  <c r="L22" i="3" s="1"/>
  <c r="K23" i="3"/>
  <c r="L23" i="3" s="1"/>
  <c r="L24" i="3"/>
  <c r="N20" i="3"/>
  <c r="K20" i="3"/>
  <c r="L20" i="3" s="1"/>
  <c r="N19" i="3"/>
  <c r="O17" i="3"/>
  <c r="N17" i="3"/>
  <c r="L17" i="3"/>
  <c r="N23" i="3" l="1"/>
  <c r="O23" i="3" s="1"/>
  <c r="N22" i="3"/>
  <c r="O22" i="3" s="1"/>
  <c r="N21" i="3"/>
  <c r="O21" i="3" s="1"/>
  <c r="Q23" i="3" l="1"/>
  <c r="R23" i="3" s="1"/>
  <c r="Q22" i="3"/>
  <c r="R22" i="3" s="1"/>
  <c r="Q21" i="3"/>
  <c r="R21" i="3" s="1"/>
  <c r="Q20" i="3"/>
  <c r="R20" i="3" s="1"/>
  <c r="I21" i="3"/>
  <c r="I22" i="3"/>
  <c r="I23" i="3"/>
  <c r="I24" i="3"/>
  <c r="Q34" i="3"/>
  <c r="R34" i="3" s="1"/>
  <c r="O34" i="3"/>
  <c r="I34" i="3"/>
  <c r="G34" i="3"/>
  <c r="Q33" i="3"/>
  <c r="R33" i="3" s="1"/>
  <c r="O33" i="3"/>
  <c r="I33" i="3"/>
  <c r="G33" i="3"/>
  <c r="Q32" i="3"/>
  <c r="R32" i="3" s="1"/>
  <c r="O32" i="3"/>
  <c r="I32" i="3"/>
  <c r="G32" i="3"/>
  <c r="Q31" i="3"/>
  <c r="R31" i="3" s="1"/>
  <c r="O31" i="3"/>
  <c r="I31" i="3"/>
  <c r="G31" i="3"/>
  <c r="Q30" i="3"/>
  <c r="R30" i="3" s="1"/>
  <c r="O30" i="3"/>
  <c r="I30" i="3"/>
  <c r="G30" i="3"/>
  <c r="R24" i="3"/>
  <c r="G24" i="3"/>
  <c r="G23" i="3"/>
  <c r="G22" i="3"/>
  <c r="G21" i="3"/>
  <c r="O20" i="3"/>
  <c r="I20" i="3"/>
  <c r="G20" i="3"/>
  <c r="M20" i="3" s="1"/>
  <c r="G19" i="3"/>
  <c r="G18" i="3"/>
  <c r="Q17" i="3"/>
  <c r="R17" i="3" s="1"/>
  <c r="I17" i="3"/>
  <c r="G17" i="3"/>
  <c r="G25" i="3" l="1"/>
  <c r="M22" i="3"/>
  <c r="P22" i="3"/>
  <c r="P24" i="3"/>
  <c r="M24" i="3"/>
  <c r="M21" i="3"/>
  <c r="P21" i="3"/>
  <c r="M23" i="3"/>
  <c r="P23" i="3"/>
  <c r="J22" i="3"/>
  <c r="G35" i="3"/>
  <c r="G37" i="3" s="1"/>
  <c r="J20" i="3"/>
  <c r="J21" i="3"/>
  <c r="J23" i="3"/>
  <c r="J24" i="3"/>
  <c r="I35" i="3"/>
  <c r="O35" i="3"/>
  <c r="R35" i="3"/>
  <c r="J17" i="3"/>
  <c r="P17" i="3"/>
  <c r="S17" i="3" s="1"/>
  <c r="S23" i="3"/>
  <c r="S22" i="3"/>
  <c r="S21" i="3"/>
  <c r="P31" i="3"/>
  <c r="S31" i="3" s="1"/>
  <c r="P32" i="3"/>
  <c r="S32" i="3" s="1"/>
  <c r="P33" i="3"/>
  <c r="S33" i="3" s="1"/>
  <c r="P34" i="3"/>
  <c r="S34" i="3" s="1"/>
  <c r="P20" i="3"/>
  <c r="S20" i="3" s="1"/>
  <c r="J31" i="3"/>
  <c r="J32" i="3"/>
  <c r="J33" i="3"/>
  <c r="J34" i="3"/>
  <c r="J30" i="3"/>
  <c r="G26" i="3"/>
  <c r="G27" i="3" s="1"/>
  <c r="P30" i="3"/>
  <c r="S30" i="3" s="1"/>
  <c r="G38" i="3" l="1"/>
  <c r="G39" i="3" s="1"/>
  <c r="Q19" i="3"/>
  <c r="R19" i="3" s="1"/>
  <c r="I19" i="3"/>
  <c r="O19" i="3"/>
  <c r="J19" i="3" l="1"/>
  <c r="P19" i="3"/>
  <c r="S19" i="3" s="1"/>
  <c r="L19" i="3"/>
  <c r="M19" i="3" s="1"/>
  <c r="L18" i="3"/>
  <c r="L25" i="3" s="1"/>
  <c r="M18" i="3" l="1"/>
  <c r="L26" i="3" l="1"/>
  <c r="L27" i="3" s="1"/>
  <c r="O18" i="3"/>
  <c r="O25" i="3" s="1"/>
  <c r="I18" i="3"/>
  <c r="Q18" i="3"/>
  <c r="R18" i="3" s="1"/>
  <c r="R25" i="3" s="1"/>
  <c r="R26" i="3" l="1"/>
  <c r="R27" i="3" s="1"/>
  <c r="J18" i="3"/>
  <c r="P18" i="3" s="1"/>
  <c r="S18" i="3" s="1"/>
  <c r="I25" i="3"/>
  <c r="O37" i="3"/>
  <c r="O26" i="3"/>
  <c r="O27" i="3" s="1"/>
  <c r="O38" i="3" l="1"/>
  <c r="O39" i="3" s="1"/>
  <c r="R37" i="3"/>
  <c r="I37" i="3"/>
  <c r="I26" i="3"/>
  <c r="I27" i="3" s="1"/>
  <c r="I38" i="3" l="1"/>
  <c r="I39" i="3" s="1"/>
  <c r="R38" i="3"/>
  <c r="R39" i="3" s="1"/>
</calcChain>
</file>

<file path=xl/sharedStrings.xml><?xml version="1.0" encoding="utf-8"?>
<sst xmlns="http://schemas.openxmlformats.org/spreadsheetml/2006/main" count="73" uniqueCount="56">
  <si>
    <t>Jrk.nr.</t>
  </si>
  <si>
    <t>%</t>
  </si>
  <si>
    <t>Kokku:</t>
  </si>
  <si>
    <t>Kuulub tasumisele aruandekuul:</t>
  </si>
  <si>
    <t>KINNITUSED</t>
  </si>
  <si>
    <t>Amet</t>
  </si>
  <si>
    <t>Nimi</t>
  </si>
  <si>
    <t xml:space="preserve">Tööde nimetus </t>
  </si>
  <si>
    <t>Akti koostamise kuupäev:</t>
  </si>
  <si>
    <t>Lepinguline maksumus</t>
  </si>
  <si>
    <t>Ettevõte</t>
  </si>
  <si>
    <t>Vändra MP OÜ</t>
  </si>
  <si>
    <t>Tellija esindaja</t>
  </si>
  <si>
    <t>Maht</t>
  </si>
  <si>
    <t>Ühiku hind</t>
  </si>
  <si>
    <t>Käesolev akt</t>
  </si>
  <si>
    <t>Tööde teostaja: Vändra MP OÜ</t>
  </si>
  <si>
    <t>Akteeritud kokku</t>
  </si>
  <si>
    <t>Akteeritav jääk</t>
  </si>
  <si>
    <t>Töö teostaja</t>
  </si>
  <si>
    <t>Hind</t>
  </si>
  <si>
    <t>tk</t>
  </si>
  <si>
    <t>Projektijuht</t>
  </si>
  <si>
    <t>Reg nr 10336439</t>
  </si>
  <si>
    <t xml:space="preserve">Lisatööd </t>
  </si>
  <si>
    <t>Kokku koos km-ga:</t>
  </si>
  <si>
    <t>Ühik</t>
  </si>
  <si>
    <t>Kogus</t>
  </si>
  <si>
    <t>Käibemaks 24%</t>
  </si>
  <si>
    <t>Lisatööd kokku km-ta</t>
  </si>
  <si>
    <t>Kokku km-ta:</t>
  </si>
  <si>
    <t>Kõik kokku km-ta:</t>
  </si>
  <si>
    <t>Reg nr. 75038606</t>
  </si>
  <si>
    <t>Trassiraied koos paisualuste raiega (1,2 ha)</t>
  </si>
  <si>
    <t>Kraavivallide likvideerimine</t>
  </si>
  <si>
    <t xml:space="preserve">Paisude rajamine tüüp 1 </t>
  </si>
  <si>
    <t>Truupide väljakaevamine koos plasttruupide transpordi ja raudbetoon truupide utiliseerimisega</t>
  </si>
  <si>
    <t>Truupide rajamine</t>
  </si>
  <si>
    <t>Truupide rekonstrueerimine</t>
  </si>
  <si>
    <t>Kraavide uuendamine, rekonstrueerimine, uute kraaviühenduste rajamine</t>
  </si>
  <si>
    <t>Koprapaisude likvideerimine</t>
  </si>
  <si>
    <t>jm</t>
  </si>
  <si>
    <t>Tööliik</t>
  </si>
  <si>
    <t>viitenumber riigihangete registris 296345</t>
  </si>
  <si>
    <t>Töövõtuleping nr. 3-6.11/2025/97</t>
  </si>
  <si>
    <t>Tellija:Riigimetsa Majandamise Keskus</t>
  </si>
  <si>
    <t>Objekti nimetus: Jaamaküla metsise püsielupaiga loodusliku veerežiimi taastamistööd</t>
  </si>
  <si>
    <t>RMK looduskaitseosakond</t>
  </si>
  <si>
    <t xml:space="preserve">Mihkel Tiido </t>
  </si>
  <si>
    <t>Tel 514 6696</t>
  </si>
  <si>
    <t>Tel 533 66132</t>
  </si>
  <si>
    <t>Taivo Himmaste</t>
  </si>
  <si>
    <t>Looduskaitse tööjuht</t>
  </si>
  <si>
    <t>Varasemalt akteeritud</t>
  </si>
  <si>
    <t>Oktoober 2025 a.</t>
  </si>
  <si>
    <t>Teostatud tööde üleandmis-vastuvõtu akt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</si>
</sst>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%"/>
    <numFmt numFmtId="165" formatCode="_-* #,##0.00\ [$€-425]_-;\-* #,##0.00\ [$€-425]_-;_-* &quot;-&quot;??\ [$€-425]_-;_-@_-"/>
    <numFmt numFmtId="166" formatCode="_-* #,##0.00\ &quot;kr&quot;_-;\-* #,##0.00\ &quot;kr&quot;_-;_-* &quot;-&quot;??\ &quot;kr&quot;_-;_-@_-"/>
    <numFmt numFmtId="167" formatCode="_-* #,##0.00\ _k_r_-;\-* #,##0.00\ _k_r_-;_-* &quot;-&quot;??\ _k_r_-;_-@_-"/>
    <numFmt numFmtId="168" formatCode="&quot; &quot;* #,##0.00&quot; &quot;[$€-425]&quot; &quot;;&quot;-&quot;* #,##0.00&quot; &quot;[$€-425]&quot; &quot;;&quot; &quot;* &quot;-&quot;#&quot; &quot;[$€-425]&quot; &quot;;&quot; &quot;@&quot; &quot;"/>
    <numFmt numFmtId="169" formatCode="0.0"/>
  </numFmts>
  <fonts count="34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2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calil"/>
      <charset val="186"/>
    </font>
    <font>
      <sz val="10"/>
      <name val="calil"/>
      <charset val="186"/>
    </font>
    <font>
      <sz val="10"/>
      <color theme="1"/>
      <name val="calil"/>
      <charset val="186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.5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F2D0"/>
        <bgColor rgb="FFDAF2D0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4" fillId="0" borderId="0"/>
  </cellStyleXfs>
  <cellXfs count="321">
    <xf numFmtId="0" fontId="0" fillId="0" borderId="0" xfId="0"/>
    <xf numFmtId="0" fontId="6" fillId="0" borderId="0" xfId="0" applyFont="1"/>
    <xf numFmtId="0" fontId="2" fillId="0" borderId="0" xfId="1"/>
    <xf numFmtId="0" fontId="2" fillId="0" borderId="8" xfId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1" applyFill="1"/>
    <xf numFmtId="0" fontId="2" fillId="2" borderId="0" xfId="1" applyFill="1" applyAlignment="1">
      <alignment horizontal="center"/>
    </xf>
    <xf numFmtId="0" fontId="4" fillId="2" borderId="0" xfId="1" applyFont="1" applyFill="1"/>
    <xf numFmtId="0" fontId="4" fillId="0" borderId="0" xfId="1" applyFont="1" applyAlignment="1">
      <alignment horizontal="left"/>
    </xf>
    <xf numFmtId="0" fontId="2" fillId="0" borderId="2" xfId="1" applyBorder="1" applyAlignment="1">
      <alignment horizontal="center" vertical="center"/>
    </xf>
    <xf numFmtId="0" fontId="2" fillId="0" borderId="31" xfId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1" fillId="2" borderId="0" xfId="1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0" borderId="0" xfId="0" applyFont="1"/>
    <xf numFmtId="0" fontId="10" fillId="0" borderId="0" xfId="1" applyFont="1"/>
    <xf numFmtId="1" fontId="5" fillId="2" borderId="18" xfId="1" applyNumberFormat="1" applyFont="1" applyFill="1" applyBorder="1" applyAlignment="1">
      <alignment horizontal="center" vertical="center"/>
    </xf>
    <xf numFmtId="1" fontId="4" fillId="2" borderId="0" xfId="1" applyNumberFormat="1" applyFont="1" applyFill="1"/>
    <xf numFmtId="1" fontId="4" fillId="0" borderId="0" xfId="1" applyNumberFormat="1" applyFont="1" applyAlignment="1">
      <alignment horizontal="left"/>
    </xf>
    <xf numFmtId="0" fontId="3" fillId="2" borderId="0" xfId="1" applyFont="1" applyFill="1"/>
    <xf numFmtId="0" fontId="3" fillId="0" borderId="0" xfId="1" applyFont="1"/>
    <xf numFmtId="0" fontId="11" fillId="2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5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3" fillId="3" borderId="7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/>
    </xf>
    <xf numFmtId="164" fontId="15" fillId="0" borderId="7" xfId="2" applyNumberFormat="1" applyFont="1" applyBorder="1" applyAlignment="1">
      <alignment horizontal="center"/>
    </xf>
    <xf numFmtId="165" fontId="16" fillId="0" borderId="7" xfId="1" applyNumberFormat="1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right"/>
    </xf>
    <xf numFmtId="1" fontId="21" fillId="0" borderId="30" xfId="0" applyNumberFormat="1" applyFont="1" applyBorder="1"/>
    <xf numFmtId="0" fontId="15" fillId="0" borderId="2" xfId="1" applyFont="1" applyBorder="1" applyAlignment="1">
      <alignment horizontal="center"/>
    </xf>
    <xf numFmtId="165" fontId="16" fillId="0" borderId="2" xfId="1" applyNumberFormat="1" applyFont="1" applyBorder="1" applyAlignment="1">
      <alignment horizontal="center"/>
    </xf>
    <xf numFmtId="1" fontId="15" fillId="0" borderId="2" xfId="1" applyNumberFormat="1" applyFont="1" applyBorder="1" applyAlignment="1">
      <alignment horizontal="right"/>
    </xf>
    <xf numFmtId="3" fontId="15" fillId="0" borderId="2" xfId="1" applyNumberFormat="1" applyFont="1" applyBorder="1" applyAlignment="1">
      <alignment horizontal="right"/>
    </xf>
    <xf numFmtId="1" fontId="21" fillId="0" borderId="29" xfId="0" applyNumberFormat="1" applyFont="1" applyBorder="1"/>
    <xf numFmtId="1" fontId="2" fillId="0" borderId="2" xfId="1" applyNumberFormat="1" applyBorder="1" applyAlignment="1">
      <alignment horizontal="center" vertical="center"/>
    </xf>
    <xf numFmtId="1" fontId="2" fillId="0" borderId="31" xfId="1" applyNumberFormat="1" applyBorder="1" applyAlignment="1">
      <alignment horizontal="center" vertical="center"/>
    </xf>
    <xf numFmtId="2" fontId="2" fillId="2" borderId="0" xfId="1" applyNumberFormat="1" applyFill="1" applyAlignment="1">
      <alignment horizontal="center"/>
    </xf>
    <xf numFmtId="1" fontId="2" fillId="2" borderId="0" xfId="1" applyNumberFormat="1" applyFill="1" applyAlignment="1">
      <alignment horizontal="center"/>
    </xf>
    <xf numFmtId="1" fontId="19" fillId="0" borderId="0" xfId="0" applyNumberFormat="1" applyFont="1"/>
    <xf numFmtId="0" fontId="23" fillId="2" borderId="0" xfId="0" applyFont="1" applyFill="1"/>
    <xf numFmtId="1" fontId="23" fillId="2" borderId="0" xfId="0" applyNumberFormat="1" applyFont="1" applyFill="1" applyAlignment="1">
      <alignment horizontal="center"/>
    </xf>
    <xf numFmtId="1" fontId="2" fillId="2" borderId="0" xfId="1" applyNumberFormat="1" applyFill="1"/>
    <xf numFmtId="0" fontId="2" fillId="2" borderId="0" xfId="1" applyFill="1" applyAlignment="1">
      <alignment horizontal="left"/>
    </xf>
    <xf numFmtId="0" fontId="23" fillId="2" borderId="0" xfId="0" applyFont="1" applyFill="1" applyAlignment="1">
      <alignment horizontal="center"/>
    </xf>
    <xf numFmtId="2" fontId="23" fillId="2" borderId="0" xfId="0" applyNumberFormat="1" applyFont="1" applyFill="1" applyAlignment="1">
      <alignment horizontal="center"/>
    </xf>
    <xf numFmtId="0" fontId="24" fillId="2" borderId="0" xfId="0" applyFont="1" applyFill="1"/>
    <xf numFmtId="1" fontId="23" fillId="2" borderId="0" xfId="0" applyNumberFormat="1" applyFont="1" applyFill="1"/>
    <xf numFmtId="0" fontId="15" fillId="2" borderId="0" xfId="0" applyFont="1" applyFill="1" applyAlignment="1">
      <alignment horizontal="center"/>
    </xf>
    <xf numFmtId="1" fontId="2" fillId="2" borderId="0" xfId="1" applyNumberFormat="1" applyFill="1" applyAlignment="1">
      <alignment horizontal="left"/>
    </xf>
    <xf numFmtId="0" fontId="3" fillId="2" borderId="0" xfId="1" applyFont="1" applyFill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0" fontId="2" fillId="0" borderId="0" xfId="1" applyAlignment="1">
      <alignment horizontal="left"/>
    </xf>
    <xf numFmtId="1" fontId="3" fillId="0" borderId="0" xfId="1" applyNumberFormat="1" applyFont="1" applyAlignment="1">
      <alignment horizontal="right"/>
    </xf>
    <xf numFmtId="14" fontId="15" fillId="2" borderId="0" xfId="1" applyNumberFormat="1" applyFont="1" applyFill="1" applyAlignment="1">
      <alignment horizontal="center"/>
    </xf>
    <xf numFmtId="1" fontId="19" fillId="0" borderId="0" xfId="0" applyNumberFormat="1" applyFont="1" applyAlignment="1">
      <alignment horizontal="left"/>
    </xf>
    <xf numFmtId="0" fontId="2" fillId="0" borderId="0" xfId="1" applyAlignment="1">
      <alignment horizontal="right"/>
    </xf>
    <xf numFmtId="1" fontId="2" fillId="0" borderId="0" xfId="1" applyNumberFormat="1" applyAlignment="1">
      <alignment horizontal="right"/>
    </xf>
    <xf numFmtId="0" fontId="3" fillId="0" borderId="0" xfId="1" applyFont="1" applyAlignment="1">
      <alignment horizontal="right"/>
    </xf>
    <xf numFmtId="14" fontId="2" fillId="2" borderId="0" xfId="1" applyNumberFormat="1" applyFill="1" applyAlignment="1">
      <alignment horizontal="left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0" xfId="0" applyFont="1"/>
    <xf numFmtId="1" fontId="23" fillId="0" borderId="0" xfId="0" applyNumberFormat="1" applyFont="1" applyAlignment="1">
      <alignment horizontal="center"/>
    </xf>
    <xf numFmtId="0" fontId="24" fillId="0" borderId="0" xfId="0" applyFont="1"/>
    <xf numFmtId="1" fontId="23" fillId="0" borderId="0" xfId="0" applyNumberFormat="1" applyFont="1"/>
    <xf numFmtId="0" fontId="15" fillId="0" borderId="0" xfId="0" applyFont="1" applyAlignment="1">
      <alignment horizontal="center"/>
    </xf>
    <xf numFmtId="0" fontId="2" fillId="0" borderId="2" xfId="1" applyBorder="1" applyAlignment="1">
      <alignment horizontal="center" vertical="center" wrapText="1"/>
    </xf>
    <xf numFmtId="1" fontId="2" fillId="0" borderId="2" xfId="1" applyNumberForma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1" fontId="2" fillId="0" borderId="31" xfId="1" applyNumberFormat="1" applyBorder="1" applyAlignment="1">
      <alignment horizontal="center" vertical="center" wrapText="1"/>
    </xf>
    <xf numFmtId="2" fontId="2" fillId="0" borderId="0" xfId="1" applyNumberFormat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0" xfId="1" applyNumberFormat="1"/>
    <xf numFmtId="0" fontId="23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" fontId="15" fillId="2" borderId="5" xfId="1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1" applyFont="1" applyAlignment="1">
      <alignment horizontal="center"/>
    </xf>
    <xf numFmtId="2" fontId="13" fillId="3" borderId="7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1" fontId="15" fillId="0" borderId="2" xfId="1" applyNumberFormat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1" fontId="15" fillId="0" borderId="31" xfId="1" applyNumberFormat="1" applyFont="1" applyBorder="1" applyAlignment="1">
      <alignment horizontal="center" vertical="center"/>
    </xf>
    <xf numFmtId="2" fontId="18" fillId="3" borderId="7" xfId="0" applyNumberFormat="1" applyFont="1" applyFill="1" applyBorder="1" applyAlignment="1">
      <alignment horizontal="center" vertical="center"/>
    </xf>
    <xf numFmtId="0" fontId="25" fillId="3" borderId="31" xfId="0" applyFont="1" applyFill="1" applyBorder="1" applyAlignment="1">
      <alignment horizontal="left" vertical="center" wrapText="1"/>
    </xf>
    <xf numFmtId="0" fontId="25" fillId="4" borderId="3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center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2" fontId="16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3" fontId="16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" fontId="16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" fontId="21" fillId="0" borderId="0" xfId="0" applyNumberFormat="1" applyFont="1"/>
    <xf numFmtId="0" fontId="16" fillId="0" borderId="2" xfId="1" applyFont="1" applyBorder="1" applyAlignment="1">
      <alignment horizontal="center"/>
    </xf>
    <xf numFmtId="3" fontId="15" fillId="0" borderId="2" xfId="1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1" fontId="21" fillId="0" borderId="2" xfId="0" applyNumberFormat="1" applyFont="1" applyBorder="1"/>
    <xf numFmtId="1" fontId="15" fillId="0" borderId="7" xfId="1" applyNumberFormat="1" applyFont="1" applyBorder="1" applyAlignment="1">
      <alignment horizontal="right"/>
    </xf>
    <xf numFmtId="2" fontId="21" fillId="0" borderId="0" xfId="0" applyNumberFormat="1" applyFont="1" applyAlignment="1">
      <alignment horizontal="center"/>
    </xf>
    <xf numFmtId="0" fontId="16" fillId="2" borderId="7" xfId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5" fontId="16" fillId="2" borderId="7" xfId="1" applyNumberFormat="1" applyFont="1" applyFill="1" applyBorder="1" applyAlignment="1">
      <alignment horizontal="center" vertical="center"/>
    </xf>
    <xf numFmtId="1" fontId="21" fillId="2" borderId="30" xfId="0" applyNumberFormat="1" applyFont="1" applyFill="1" applyBorder="1"/>
    <xf numFmtId="0" fontId="15" fillId="2" borderId="2" xfId="1" applyFont="1" applyFill="1" applyBorder="1" applyAlignment="1">
      <alignment horizontal="center"/>
    </xf>
    <xf numFmtId="165" fontId="16" fillId="2" borderId="2" xfId="1" applyNumberFormat="1" applyFont="1" applyFill="1" applyBorder="1" applyAlignment="1">
      <alignment horizontal="center"/>
    </xf>
    <xf numFmtId="1" fontId="21" fillId="2" borderId="29" xfId="0" applyNumberFormat="1" applyFont="1" applyFill="1" applyBorder="1"/>
    <xf numFmtId="0" fontId="16" fillId="2" borderId="3" xfId="1" applyFont="1" applyFill="1" applyBorder="1" applyAlignment="1">
      <alignment horizontal="center"/>
    </xf>
    <xf numFmtId="3" fontId="15" fillId="2" borderId="3" xfId="1" applyNumberFormat="1" applyFont="1" applyFill="1" applyBorder="1" applyAlignment="1">
      <alignment horizontal="center"/>
    </xf>
    <xf numFmtId="165" fontId="22" fillId="2" borderId="3" xfId="0" applyNumberFormat="1" applyFont="1" applyFill="1" applyBorder="1" applyAlignment="1">
      <alignment horizontal="center"/>
    </xf>
    <xf numFmtId="1" fontId="21" fillId="2" borderId="4" xfId="0" applyNumberFormat="1" applyFont="1" applyFill="1" applyBorder="1"/>
    <xf numFmtId="0" fontId="25" fillId="3" borderId="33" xfId="0" applyFont="1" applyFill="1" applyBorder="1" applyAlignment="1">
      <alignment horizontal="left" vertical="center"/>
    </xf>
    <xf numFmtId="0" fontId="2" fillId="0" borderId="37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1" fontId="2" fillId="0" borderId="29" xfId="1" applyNumberForma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2" fontId="29" fillId="0" borderId="2" xfId="1" applyNumberFormat="1" applyFont="1" applyBorder="1" applyAlignment="1">
      <alignment horizontal="center" vertical="center" wrapText="1"/>
    </xf>
    <xf numFmtId="2" fontId="29" fillId="0" borderId="7" xfId="1" applyNumberFormat="1" applyFont="1" applyBorder="1" applyAlignment="1">
      <alignment horizontal="center" vertical="center" wrapText="1"/>
    </xf>
    <xf numFmtId="168" fontId="30" fillId="6" borderId="36" xfId="0" applyNumberFormat="1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2" fontId="15" fillId="5" borderId="2" xfId="1" applyNumberFormat="1" applyFont="1" applyFill="1" applyBorder="1" applyAlignment="1">
      <alignment horizontal="center" vertical="center" wrapText="1"/>
    </xf>
    <xf numFmtId="2" fontId="15" fillId="5" borderId="31" xfId="1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165" fontId="16" fillId="2" borderId="7" xfId="1" applyNumberFormat="1" applyFont="1" applyFill="1" applyBorder="1" applyAlignment="1">
      <alignment vertical="center"/>
    </xf>
    <xf numFmtId="1" fontId="15" fillId="2" borderId="7" xfId="1" applyNumberFormat="1" applyFont="1" applyFill="1" applyBorder="1"/>
    <xf numFmtId="164" fontId="15" fillId="2" borderId="7" xfId="2" applyNumberFormat="1" applyFont="1" applyFill="1" applyBorder="1" applyAlignment="1"/>
    <xf numFmtId="165" fontId="15" fillId="2" borderId="7" xfId="1" applyNumberFormat="1" applyFont="1" applyFill="1" applyBorder="1"/>
    <xf numFmtId="165" fontId="15" fillId="2" borderId="24" xfId="1" applyNumberFormat="1" applyFont="1" applyFill="1" applyBorder="1"/>
    <xf numFmtId="165" fontId="16" fillId="2" borderId="2" xfId="1" applyNumberFormat="1" applyFont="1" applyFill="1" applyBorder="1"/>
    <xf numFmtId="1" fontId="15" fillId="2" borderId="2" xfId="1" applyNumberFormat="1" applyFont="1" applyFill="1" applyBorder="1"/>
    <xf numFmtId="0" fontId="15" fillId="2" borderId="2" xfId="1" applyFont="1" applyFill="1" applyBorder="1"/>
    <xf numFmtId="165" fontId="15" fillId="2" borderId="2" xfId="1" applyNumberFormat="1" applyFont="1" applyFill="1" applyBorder="1"/>
    <xf numFmtId="3" fontId="15" fillId="2" borderId="2" xfId="1" applyNumberFormat="1" applyFont="1" applyFill="1" applyBorder="1"/>
    <xf numFmtId="165" fontId="15" fillId="2" borderId="25" xfId="1" applyNumberFormat="1" applyFont="1" applyFill="1" applyBorder="1"/>
    <xf numFmtId="165" fontId="22" fillId="2" borderId="3" xfId="0" applyNumberFormat="1" applyFont="1" applyFill="1" applyBorder="1"/>
    <xf numFmtId="1" fontId="15" fillId="2" borderId="3" xfId="1" applyNumberFormat="1" applyFont="1" applyFill="1" applyBorder="1"/>
    <xf numFmtId="3" fontId="15" fillId="2" borderId="3" xfId="1" applyNumberFormat="1" applyFont="1" applyFill="1" applyBorder="1"/>
    <xf numFmtId="165" fontId="15" fillId="2" borderId="3" xfId="1" applyNumberFormat="1" applyFont="1" applyFill="1" applyBorder="1"/>
    <xf numFmtId="165" fontId="15" fillId="2" borderId="26" xfId="1" applyNumberFormat="1" applyFont="1" applyFill="1" applyBorder="1"/>
    <xf numFmtId="2" fontId="18" fillId="3" borderId="24" xfId="0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168" fontId="30" fillId="6" borderId="38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2" fontId="31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/>
    </xf>
    <xf numFmtId="2" fontId="31" fillId="0" borderId="2" xfId="0" applyNumberFormat="1" applyFont="1" applyBorder="1" applyAlignment="1">
      <alignment horizontal="center" vertical="center"/>
    </xf>
    <xf numFmtId="165" fontId="16" fillId="0" borderId="24" xfId="1" applyNumberFormat="1" applyFont="1" applyBorder="1" applyAlignment="1">
      <alignment vertical="center"/>
    </xf>
    <xf numFmtId="165" fontId="16" fillId="0" borderId="25" xfId="1" applyNumberFormat="1" applyFont="1" applyBorder="1" applyAlignment="1">
      <alignment vertical="center"/>
    </xf>
    <xf numFmtId="165" fontId="16" fillId="0" borderId="2" xfId="1" applyNumberFormat="1" applyFont="1" applyBorder="1" applyAlignment="1">
      <alignment vertical="center"/>
    </xf>
    <xf numFmtId="0" fontId="26" fillId="7" borderId="24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left" vertical="center"/>
    </xf>
    <xf numFmtId="2" fontId="29" fillId="7" borderId="7" xfId="1" applyNumberFormat="1" applyFont="1" applyFill="1" applyBorder="1" applyAlignment="1">
      <alignment horizontal="center" vertical="center" wrapText="1"/>
    </xf>
    <xf numFmtId="2" fontId="29" fillId="7" borderId="2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1" fillId="2" borderId="0" xfId="0" applyFont="1" applyFill="1"/>
    <xf numFmtId="0" fontId="11" fillId="0" borderId="0" xfId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30" fillId="6" borderId="39" xfId="0" applyNumberFormat="1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left" vertical="center" wrapText="1"/>
    </xf>
    <xf numFmtId="0" fontId="31" fillId="2" borderId="7" xfId="0" applyFont="1" applyFill="1" applyBorder="1" applyAlignment="1">
      <alignment horizontal="center" vertical="center"/>
    </xf>
    <xf numFmtId="2" fontId="31" fillId="2" borderId="7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6" fillId="7" borderId="40" xfId="0" applyFont="1" applyFill="1" applyBorder="1" applyAlignment="1">
      <alignment horizontal="center" vertical="center"/>
    </xf>
    <xf numFmtId="168" fontId="30" fillId="6" borderId="41" xfId="0" applyNumberFormat="1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/>
    </xf>
    <xf numFmtId="2" fontId="31" fillId="2" borderId="31" xfId="0" applyNumberFormat="1" applyFont="1" applyFill="1" applyBorder="1" applyAlignment="1">
      <alignment horizontal="center" vertical="center"/>
    </xf>
    <xf numFmtId="2" fontId="31" fillId="0" borderId="31" xfId="0" applyNumberFormat="1" applyFont="1" applyBorder="1" applyAlignment="1">
      <alignment horizontal="center" vertical="center"/>
    </xf>
    <xf numFmtId="2" fontId="29" fillId="7" borderId="31" xfId="1" applyNumberFormat="1" applyFont="1" applyFill="1" applyBorder="1" applyAlignment="1">
      <alignment horizontal="center" vertical="center" wrapText="1"/>
    </xf>
    <xf numFmtId="2" fontId="29" fillId="0" borderId="31" xfId="1" applyNumberFormat="1" applyFont="1" applyBorder="1" applyAlignment="1">
      <alignment horizontal="center" vertical="center" wrapText="1"/>
    </xf>
    <xf numFmtId="0" fontId="26" fillId="7" borderId="24" xfId="0" applyFont="1" applyFill="1" applyBorder="1" applyAlignment="1">
      <alignment vertical="center"/>
    </xf>
    <xf numFmtId="0" fontId="26" fillId="7" borderId="33" xfId="0" applyFont="1" applyFill="1" applyBorder="1" applyAlignment="1">
      <alignment vertical="center"/>
    </xf>
    <xf numFmtId="1" fontId="2" fillId="0" borderId="13" xfId="1" applyNumberFormat="1" applyBorder="1" applyAlignment="1">
      <alignment horizontal="center" vertical="center"/>
    </xf>
    <xf numFmtId="1" fontId="2" fillId="0" borderId="25" xfId="1" applyNumberFormat="1" applyBorder="1" applyAlignment="1">
      <alignment horizontal="center" vertical="center"/>
    </xf>
    <xf numFmtId="2" fontId="29" fillId="0" borderId="24" xfId="1" applyNumberFormat="1" applyFont="1" applyBorder="1" applyAlignment="1">
      <alignment horizontal="center" vertical="center" wrapText="1"/>
    </xf>
    <xf numFmtId="2" fontId="29" fillId="0" borderId="25" xfId="1" applyNumberFormat="1" applyFont="1" applyBorder="1" applyAlignment="1">
      <alignment horizontal="center" vertical="center" wrapText="1"/>
    </xf>
    <xf numFmtId="2" fontId="29" fillId="0" borderId="42" xfId="1" applyNumberFormat="1" applyFont="1" applyBorder="1" applyAlignment="1">
      <alignment horizontal="center" vertical="center" wrapText="1"/>
    </xf>
    <xf numFmtId="1" fontId="15" fillId="0" borderId="24" xfId="1" applyNumberFormat="1" applyFont="1" applyBorder="1" applyAlignment="1">
      <alignment horizontal="center"/>
    </xf>
    <xf numFmtId="1" fontId="15" fillId="0" borderId="25" xfId="1" applyNumberFormat="1" applyFont="1" applyBorder="1" applyAlignment="1">
      <alignment horizontal="center"/>
    </xf>
    <xf numFmtId="2" fontId="29" fillId="0" borderId="35" xfId="1" applyNumberFormat="1" applyFont="1" applyBorder="1" applyAlignment="1">
      <alignment horizontal="center" vertical="center" wrapText="1"/>
    </xf>
    <xf numFmtId="2" fontId="29" fillId="0" borderId="34" xfId="1" applyNumberFormat="1" applyFont="1" applyBorder="1" applyAlignment="1">
      <alignment horizontal="center" vertical="center" wrapText="1"/>
    </xf>
    <xf numFmtId="2" fontId="29" fillId="0" borderId="43" xfId="1" applyNumberFormat="1" applyFont="1" applyBorder="1" applyAlignment="1">
      <alignment horizontal="center" vertical="center" wrapText="1"/>
    </xf>
    <xf numFmtId="164" fontId="15" fillId="0" borderId="35" xfId="2" applyNumberFormat="1" applyFont="1" applyBorder="1" applyAlignment="1">
      <alignment horizontal="right"/>
    </xf>
    <xf numFmtId="0" fontId="15" fillId="0" borderId="34" xfId="1" applyFont="1" applyBorder="1" applyAlignment="1">
      <alignment horizontal="right"/>
    </xf>
    <xf numFmtId="3" fontId="15" fillId="0" borderId="34" xfId="1" applyNumberFormat="1" applyFont="1" applyBorder="1" applyAlignment="1">
      <alignment horizontal="right"/>
    </xf>
    <xf numFmtId="1" fontId="2" fillId="0" borderId="12" xfId="1" applyNumberFormat="1" applyBorder="1" applyAlignment="1">
      <alignment horizontal="center" vertical="center"/>
    </xf>
    <xf numFmtId="1" fontId="2" fillId="0" borderId="44" xfId="1" applyNumberFormat="1" applyBorder="1" applyAlignment="1">
      <alignment horizontal="center" vertical="center"/>
    </xf>
    <xf numFmtId="0" fontId="26" fillId="7" borderId="45" xfId="0" applyFont="1" applyFill="1" applyBorder="1" applyAlignment="1">
      <alignment vertical="center"/>
    </xf>
    <xf numFmtId="0" fontId="26" fillId="7" borderId="46" xfId="0" applyFont="1" applyFill="1" applyBorder="1" applyAlignment="1">
      <alignment vertical="center"/>
    </xf>
    <xf numFmtId="2" fontId="29" fillId="0" borderId="32" xfId="1" applyNumberFormat="1" applyFont="1" applyBorder="1" applyAlignment="1">
      <alignment horizontal="center" vertical="center" wrapText="1"/>
    </xf>
    <xf numFmtId="2" fontId="29" fillId="0" borderId="30" xfId="1" applyNumberFormat="1" applyFont="1" applyBorder="1" applyAlignment="1">
      <alignment horizontal="center" vertical="center" wrapText="1"/>
    </xf>
    <xf numFmtId="2" fontId="29" fillId="0" borderId="37" xfId="1" applyNumberFormat="1" applyFont="1" applyBorder="1" applyAlignment="1">
      <alignment horizontal="center" vertical="center" wrapText="1"/>
    </xf>
    <xf numFmtId="2" fontId="29" fillId="0" borderId="29" xfId="1" applyNumberFormat="1" applyFont="1" applyBorder="1" applyAlignment="1">
      <alignment horizontal="center" vertical="center" wrapText="1"/>
    </xf>
    <xf numFmtId="2" fontId="29" fillId="0" borderId="47" xfId="1" applyNumberFormat="1" applyFont="1" applyBorder="1" applyAlignment="1">
      <alignment horizontal="center" vertical="center" wrapText="1"/>
    </xf>
    <xf numFmtId="2" fontId="29" fillId="0" borderId="48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/>
    </xf>
    <xf numFmtId="1" fontId="15" fillId="0" borderId="30" xfId="1" applyNumberFormat="1" applyFont="1" applyBorder="1" applyAlignment="1">
      <alignment horizontal="center"/>
    </xf>
    <xf numFmtId="1" fontId="15" fillId="0" borderId="37" xfId="1" applyNumberFormat="1" applyFont="1" applyBorder="1" applyAlignment="1">
      <alignment horizontal="center"/>
    </xf>
    <xf numFmtId="1" fontId="15" fillId="0" borderId="29" xfId="1" applyNumberFormat="1" applyFont="1" applyBorder="1" applyAlignment="1">
      <alignment horizontal="center"/>
    </xf>
    <xf numFmtId="1" fontId="15" fillId="0" borderId="49" xfId="1" applyNumberFormat="1" applyFont="1" applyBorder="1" applyAlignment="1">
      <alignment horizontal="center"/>
    </xf>
    <xf numFmtId="1" fontId="15" fillId="0" borderId="4" xfId="1" applyNumberFormat="1" applyFont="1" applyBorder="1" applyAlignment="1">
      <alignment horizontal="center"/>
    </xf>
    <xf numFmtId="165" fontId="16" fillId="0" borderId="7" xfId="1" applyNumberFormat="1" applyFont="1" applyBorder="1" applyAlignment="1">
      <alignment horizontal="right"/>
    </xf>
    <xf numFmtId="165" fontId="16" fillId="0" borderId="2" xfId="1" applyNumberFormat="1" applyFont="1" applyBorder="1" applyAlignment="1">
      <alignment horizontal="right"/>
    </xf>
    <xf numFmtId="1" fontId="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left"/>
    </xf>
    <xf numFmtId="1" fontId="15" fillId="2" borderId="0" xfId="1" applyNumberFormat="1" applyFont="1" applyFill="1" applyAlignment="1">
      <alignment horizontal="center"/>
    </xf>
    <xf numFmtId="44" fontId="16" fillId="0" borderId="7" xfId="1" applyNumberFormat="1" applyFont="1" applyBorder="1" applyAlignment="1">
      <alignment horizontal="center"/>
    </xf>
    <xf numFmtId="44" fontId="16" fillId="0" borderId="2" xfId="1" applyNumberFormat="1" applyFont="1" applyBorder="1" applyAlignment="1">
      <alignment horizontal="center"/>
    </xf>
    <xf numFmtId="44" fontId="16" fillId="0" borderId="3" xfId="1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0" fontId="11" fillId="2" borderId="0" xfId="1" applyFont="1" applyFill="1" applyAlignment="1">
      <alignment horizontal="left"/>
    </xf>
    <xf numFmtId="0" fontId="10" fillId="0" borderId="0" xfId="1" applyFont="1" applyAlignment="1">
      <alignment horizontal="left" vertical="top"/>
    </xf>
    <xf numFmtId="0" fontId="10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/>
    </xf>
    <xf numFmtId="0" fontId="2" fillId="0" borderId="20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2" fontId="2" fillId="0" borderId="23" xfId="1" applyNumberFormat="1" applyBorder="1" applyAlignment="1">
      <alignment horizontal="center" vertical="center" wrapText="1"/>
    </xf>
    <xf numFmtId="2" fontId="2" fillId="0" borderId="25" xfId="1" applyNumberFormat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left"/>
    </xf>
    <xf numFmtId="0" fontId="16" fillId="2" borderId="7" xfId="1" applyFont="1" applyFill="1" applyBorder="1" applyAlignment="1">
      <alignment horizontal="left"/>
    </xf>
    <xf numFmtId="0" fontId="16" fillId="2" borderId="24" xfId="1" applyFont="1" applyFill="1" applyBorder="1" applyAlignment="1">
      <alignment horizontal="left"/>
    </xf>
    <xf numFmtId="0" fontId="2" fillId="0" borderId="21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17" fillId="7" borderId="24" xfId="0" applyFont="1" applyFill="1" applyBorder="1" applyAlignment="1">
      <alignment horizontal="left" vertical="center"/>
    </xf>
    <xf numFmtId="0" fontId="17" fillId="7" borderId="33" xfId="0" applyFont="1" applyFill="1" applyBorder="1" applyAlignment="1">
      <alignment horizontal="left" vertical="center"/>
    </xf>
    <xf numFmtId="0" fontId="17" fillId="7" borderId="35" xfId="0" applyFont="1" applyFill="1" applyBorder="1" applyAlignment="1">
      <alignment horizontal="left" vertical="center"/>
    </xf>
    <xf numFmtId="0" fontId="26" fillId="7" borderId="33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3" fillId="0" borderId="2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left"/>
    </xf>
    <xf numFmtId="0" fontId="16" fillId="0" borderId="7" xfId="1" applyFont="1" applyBorder="1" applyAlignment="1">
      <alignment horizontal="left"/>
    </xf>
    <xf numFmtId="0" fontId="16" fillId="0" borderId="24" xfId="1" applyFont="1" applyBorder="1" applyAlignment="1">
      <alignment horizontal="left"/>
    </xf>
    <xf numFmtId="0" fontId="15" fillId="0" borderId="12" xfId="1" applyFont="1" applyBorder="1" applyAlignment="1">
      <alignment horizontal="left"/>
    </xf>
    <xf numFmtId="0" fontId="15" fillId="0" borderId="13" xfId="1" applyFont="1" applyBorder="1" applyAlignment="1">
      <alignment horizontal="left"/>
    </xf>
    <xf numFmtId="0" fontId="16" fillId="0" borderId="2" xfId="1" applyFont="1" applyBorder="1" applyAlignment="1">
      <alignment horizontal="left"/>
    </xf>
    <xf numFmtId="0" fontId="27" fillId="0" borderId="25" xfId="1" applyFont="1" applyBorder="1" applyAlignment="1">
      <alignment horizontal="left" vertical="center" wrapText="1"/>
    </xf>
    <xf numFmtId="0" fontId="27" fillId="0" borderId="13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25" fillId="3" borderId="35" xfId="0" applyFont="1" applyFill="1" applyBorder="1" applyAlignment="1">
      <alignment horizontal="left" vertical="center"/>
    </xf>
    <xf numFmtId="0" fontId="3" fillId="0" borderId="27" xfId="1" applyFont="1" applyBorder="1" applyAlignment="1">
      <alignment horizontal="center" vertical="center" wrapText="1"/>
    </xf>
    <xf numFmtId="0" fontId="21" fillId="2" borderId="14" xfId="0" applyFont="1" applyFill="1" applyBorder="1"/>
    <xf numFmtId="0" fontId="21" fillId="2" borderId="19" xfId="0" applyFont="1" applyFill="1" applyBorder="1"/>
    <xf numFmtId="0" fontId="8" fillId="0" borderId="11" xfId="1" applyFont="1" applyBorder="1" applyAlignment="1">
      <alignment horizontal="left"/>
    </xf>
    <xf numFmtId="0" fontId="8" fillId="0" borderId="9" xfId="1" applyFont="1" applyBorder="1" applyAlignment="1">
      <alignment horizontal="left"/>
    </xf>
    <xf numFmtId="0" fontId="8" fillId="0" borderId="28" xfId="1" applyFont="1" applyBorder="1" applyAlignment="1">
      <alignment horizontal="left"/>
    </xf>
    <xf numFmtId="0" fontId="8" fillId="0" borderId="26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15" fillId="2" borderId="12" xfId="1" applyFont="1" applyFill="1" applyBorder="1" applyAlignment="1">
      <alignment horizontal="left"/>
    </xf>
    <xf numFmtId="0" fontId="15" fillId="2" borderId="13" xfId="1" applyFont="1" applyFill="1" applyBorder="1" applyAlignment="1">
      <alignment horizontal="left"/>
    </xf>
    <xf numFmtId="0" fontId="16" fillId="2" borderId="11" xfId="1" applyFont="1" applyFill="1" applyBorder="1" applyAlignment="1">
      <alignment horizontal="left"/>
    </xf>
    <xf numFmtId="0" fontId="16" fillId="2" borderId="9" xfId="1" applyFont="1" applyFill="1" applyBorder="1" applyAlignment="1">
      <alignment horizontal="left"/>
    </xf>
    <xf numFmtId="0" fontId="4" fillId="0" borderId="14" xfId="1" applyFont="1" applyBorder="1" applyAlignment="1">
      <alignment horizontal="left" wrapText="1"/>
    </xf>
    <xf numFmtId="0" fontId="4" fillId="0" borderId="15" xfId="1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19" fillId="2" borderId="18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8" fillId="0" borderId="20" xfId="1" applyFont="1" applyBorder="1" applyAlignment="1">
      <alignment horizontal="left"/>
    </xf>
    <xf numFmtId="0" fontId="8" fillId="0" borderId="21" xfId="1" applyFont="1" applyBorder="1" applyAlignment="1">
      <alignment horizontal="left"/>
    </xf>
    <xf numFmtId="0" fontId="8" fillId="0" borderId="22" xfId="1" applyFont="1" applyBorder="1" applyAlignment="1">
      <alignment horizontal="left"/>
    </xf>
    <xf numFmtId="0" fontId="8" fillId="0" borderId="23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0" fontId="15" fillId="2" borderId="18" xfId="1" applyFont="1" applyFill="1" applyBorder="1" applyAlignment="1">
      <alignment horizontal="left"/>
    </xf>
    <xf numFmtId="0" fontId="15" fillId="2" borderId="15" xfId="1" applyFont="1" applyFill="1" applyBorder="1" applyAlignment="1">
      <alignment horizontal="left"/>
    </xf>
    <xf numFmtId="0" fontId="19" fillId="2" borderId="14" xfId="0" applyFont="1" applyFill="1" applyBorder="1"/>
    <xf numFmtId="0" fontId="19" fillId="2" borderId="19" xfId="0" applyFont="1" applyFill="1" applyBorder="1"/>
    <xf numFmtId="0" fontId="21" fillId="2" borderId="20" xfId="0" applyFont="1" applyFill="1" applyBorder="1"/>
    <xf numFmtId="0" fontId="21" fillId="2" borderId="27" xfId="0" applyFont="1" applyFill="1" applyBorder="1"/>
  </cellXfs>
  <cellStyles count="46">
    <cellStyle name="Comma 2" xfId="4" xr:uid="{019CAF19-3945-4D44-8E5A-6982B4F3F1FA}"/>
    <cellStyle name="Comma 2 2" xfId="5" xr:uid="{B6820030-6339-4355-AD14-422CFF09CF0C}"/>
    <cellStyle name="Comma 2 3" xfId="6" xr:uid="{92DB9DFA-568F-423B-B392-216C99EC283E}"/>
    <cellStyle name="Comma 3" xfId="7" xr:uid="{C97E256C-65AD-4B1A-9861-BDC6D569E7E7}"/>
    <cellStyle name="Comma 4" xfId="8" xr:uid="{B7B7CF30-0FCA-4E50-B531-E2DC9BD5AD72}"/>
    <cellStyle name="Comma 4 2" xfId="9" xr:uid="{0EBE8929-E805-4776-8F87-8DB341FD72FF}"/>
    <cellStyle name="Comma 4 2 2" xfId="10" xr:uid="{22F570FF-30CF-410B-B854-B7C22F06EE2D}"/>
    <cellStyle name="Comma 4 2 3" xfId="11" xr:uid="{21B656A6-C535-47B8-8CA0-45E662193873}"/>
    <cellStyle name="Comma 4 3" xfId="12" xr:uid="{848A7753-C9AC-4E64-90E2-785346863C6E}"/>
    <cellStyle name="Comma 5" xfId="13" xr:uid="{D5C8305E-3A0A-4912-ADD1-8B432743FDF2}"/>
    <cellStyle name="Comma 6" xfId="14" xr:uid="{EEC19893-BE49-411D-9A87-4D005207E79D}"/>
    <cellStyle name="Currency 2" xfId="15" xr:uid="{E00D102A-54CF-4A20-93B3-517C2C924073}"/>
    <cellStyle name="Currency 2 2" xfId="16" xr:uid="{190096D1-0C62-436D-AA18-798A0AA4009A}"/>
    <cellStyle name="Currency 2 3" xfId="17" xr:uid="{0B3E12C5-6D2D-41DF-AB5C-878AAB0F50D7}"/>
    <cellStyle name="Currency 2 4" xfId="18" xr:uid="{39EB16EE-25A6-45D9-B404-F91FDD770128}"/>
    <cellStyle name="Currency 3" xfId="19" xr:uid="{428C0410-D730-4028-B838-61751A9AA11F}"/>
    <cellStyle name="Currency 4" xfId="20" xr:uid="{3951E455-E0ED-4029-A05B-B70660FFFE36}"/>
    <cellStyle name="Currency 4 2" xfId="21" xr:uid="{00F6960F-C0E8-43E9-B178-BACF9A01800E}"/>
    <cellStyle name="Currency 4 2 2" xfId="22" xr:uid="{63A36F28-A45F-428B-A243-68927D1B0707}"/>
    <cellStyle name="Currency 4 2 3" xfId="23" xr:uid="{E75D55C2-9E2E-4DD4-B917-4292482C230B}"/>
    <cellStyle name="Currency 4 3" xfId="24" xr:uid="{083816AC-A265-44AA-B23F-77D5CCD3B381}"/>
    <cellStyle name="Currency 5" xfId="25" xr:uid="{B951E954-368E-41BE-88AB-15C721F9CBF0}"/>
    <cellStyle name="Currency 5 2" xfId="26" xr:uid="{96EA7A9F-1E8D-457A-BFE9-54D0D12017BD}"/>
    <cellStyle name="Normaallaad" xfId="0" builtinId="0"/>
    <cellStyle name="Normaallaad 2" xfId="3" xr:uid="{EFF277E9-1D53-4287-8A02-D13B1B783BD2}"/>
    <cellStyle name="Normaallaad 3 2 2" xfId="44" xr:uid="{8E62AC48-4E5D-4E99-95B4-CE8B45E125E4}"/>
    <cellStyle name="Normaallaad 3 2 2 2" xfId="45" xr:uid="{4DA9BDD9-A47E-47DB-841B-D77AF32450E5}"/>
    <cellStyle name="Normal 2" xfId="1" xr:uid="{00000000-0005-0000-0000-000001000000}"/>
    <cellStyle name="Normal 2 2" xfId="27" xr:uid="{B3EC7084-F358-473A-8B02-470E4980D4D0}"/>
    <cellStyle name="Normal 2 2 2" xfId="28" xr:uid="{321EC0FC-D38F-4606-B0FD-37FB6FDE31E9}"/>
    <cellStyle name="Normal 2 2 2 2" xfId="29" xr:uid="{DDE73AE4-C617-41DD-9DF4-60C73CB76815}"/>
    <cellStyle name="Normal 2 3" xfId="30" xr:uid="{888C8B53-4D37-4D06-9B84-0F880989787E}"/>
    <cellStyle name="Normal 3" xfId="31" xr:uid="{28B6B81E-18FB-46B1-B2FA-88B12B2104A8}"/>
    <cellStyle name="Normal 4" xfId="32" xr:uid="{1BE40B89-0CB6-4E60-9A23-7905A93E4D61}"/>
    <cellStyle name="Normal 4 2" xfId="33" xr:uid="{503ABE82-934E-4DA4-BB08-3F428FB6F596}"/>
    <cellStyle name="Normal 4 2 2" xfId="34" xr:uid="{CA526B31-BF9F-401D-A7B3-EFEE6090FCDA}"/>
    <cellStyle name="Normal 4 3" xfId="35" xr:uid="{8A8D1D79-0725-418C-8DDB-07980587BFBF}"/>
    <cellStyle name="Normal 4 4" xfId="36" xr:uid="{35FFC489-6EAC-4D7C-A90E-5C211E0E178B}"/>
    <cellStyle name="Normal 4 4 2" xfId="37" xr:uid="{82D494A1-3DAA-4FD7-A230-F5C9FE5F20E5}"/>
    <cellStyle name="Normal 4 5" xfId="38" xr:uid="{43C316C1-24D9-4F8A-8B6E-A5A551CB2D7C}"/>
    <cellStyle name="Normal 5" xfId="39" xr:uid="{8A8CAC62-EE68-4CE0-8270-E399C08F7489}"/>
    <cellStyle name="Normal 6" xfId="40" xr:uid="{5FF1EB90-6BBF-4EF2-8720-31906367E63D}"/>
    <cellStyle name="Normal 6 2" xfId="41" xr:uid="{AFF926C0-C9F7-4031-B1E3-D4F849BFAD1D}"/>
    <cellStyle name="Normal 7" xfId="42" xr:uid="{8F8621D5-3F23-411A-B28B-CA8BC7404525}"/>
    <cellStyle name="Normal 8" xfId="43" xr:uid="{A543A6ED-C948-49BC-9570-0B16BEC8EBF5}"/>
    <cellStyle name="Prot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B9A5-7039-42A7-9F22-F9DE2A5FF437}">
  <sheetPr>
    <pageSetUpPr fitToPage="1"/>
  </sheetPr>
  <dimension ref="A1:V45"/>
  <sheetViews>
    <sheetView tabSelected="1" workbookViewId="0">
      <selection activeCell="E4" sqref="E4"/>
    </sheetView>
  </sheetViews>
  <sheetFormatPr defaultColWidth="8.85546875" defaultRowHeight="15"/>
  <cols>
    <col min="1" max="1" width="7.85546875" bestFit="1" customWidth="1"/>
    <col min="2" max="2" width="0.42578125" hidden="1" customWidth="1"/>
    <col min="3" max="3" width="47.28515625" customWidth="1"/>
    <col min="4" max="4" width="5.28515625" style="7" bestFit="1" customWidth="1"/>
    <col min="5" max="5" width="9" style="7" bestFit="1" customWidth="1"/>
    <col min="6" max="6" width="13" style="88" customWidth="1"/>
    <col min="7" max="7" width="12.85546875" style="89" bestFit="1" customWidth="1"/>
    <col min="8" max="8" width="9.85546875" style="88" customWidth="1"/>
    <col min="9" max="9" width="13.28515625" style="88" bestFit="1" customWidth="1"/>
    <col min="10" max="11" width="10.7109375" style="62" customWidth="1"/>
    <col min="12" max="12" width="13.5703125" style="62" customWidth="1"/>
    <col min="13" max="13" width="10.7109375" style="62" customWidth="1"/>
    <col min="14" max="14" width="9.140625" style="90" customWidth="1"/>
    <col min="15" max="15" width="12.85546875" style="61" customWidth="1"/>
    <col min="16" max="16" width="12.85546875" style="47" customWidth="1"/>
    <col min="17" max="17" width="12" style="61" customWidth="1"/>
    <col min="18" max="18" width="16.85546875" style="86" customWidth="1"/>
    <col min="19" max="19" width="10.42578125" style="47" customWidth="1"/>
    <col min="21" max="21" width="11.85546875" bestFit="1" customWidth="1"/>
    <col min="22" max="22" width="9.42578125" bestFit="1" customWidth="1"/>
  </cols>
  <sheetData>
    <row r="1" spans="1:19" ht="9.9499999999999993" customHeight="1">
      <c r="A1" s="2"/>
      <c r="B1" s="2"/>
      <c r="C1" s="8"/>
      <c r="D1" s="9"/>
      <c r="E1" s="9"/>
      <c r="F1" s="9"/>
      <c r="G1" s="45"/>
      <c r="H1" s="9"/>
      <c r="I1" s="9"/>
      <c r="J1" s="46"/>
      <c r="K1" s="46"/>
      <c r="L1" s="46"/>
      <c r="M1" s="46"/>
      <c r="N1" s="23"/>
      <c r="O1" s="10"/>
      <c r="P1" s="21"/>
      <c r="Q1" s="8"/>
      <c r="R1" s="27"/>
    </row>
    <row r="2" spans="1:19" ht="15.75">
      <c r="A2" s="248"/>
      <c r="B2" s="248"/>
      <c r="C2" s="249" t="s">
        <v>45</v>
      </c>
      <c r="D2" s="249"/>
      <c r="E2" s="249"/>
      <c r="F2" s="249"/>
      <c r="G2" s="249"/>
      <c r="H2" s="249"/>
      <c r="I2" s="52"/>
      <c r="J2" s="49"/>
      <c r="K2" s="49"/>
      <c r="L2" s="49"/>
      <c r="M2" s="49"/>
      <c r="N2" s="23"/>
      <c r="O2" s="8"/>
      <c r="P2" s="50"/>
      <c r="Q2" s="48"/>
      <c r="R2" s="27"/>
    </row>
    <row r="3" spans="1:19" ht="15.75">
      <c r="A3" s="14"/>
      <c r="B3" s="14"/>
      <c r="C3" s="15" t="s">
        <v>32</v>
      </c>
      <c r="D3" s="25"/>
      <c r="E3" s="15"/>
      <c r="F3" s="51"/>
      <c r="G3" s="45"/>
      <c r="H3" s="9"/>
      <c r="I3" s="52"/>
      <c r="J3" s="49"/>
      <c r="K3" s="49"/>
      <c r="L3" s="49"/>
      <c r="M3" s="49"/>
      <c r="N3" s="23"/>
      <c r="O3" s="8"/>
      <c r="P3" s="50"/>
      <c r="Q3" s="48"/>
      <c r="R3" s="27"/>
    </row>
    <row r="4" spans="1:19" ht="15.75">
      <c r="A4" s="18"/>
      <c r="B4" s="18"/>
      <c r="C4" s="189" t="s">
        <v>47</v>
      </c>
      <c r="D4" s="17"/>
      <c r="E4" s="17"/>
      <c r="F4" s="52"/>
      <c r="G4" s="53"/>
      <c r="H4" s="52"/>
      <c r="I4" s="52"/>
      <c r="J4" s="49"/>
      <c r="K4" s="49"/>
      <c r="L4" s="49"/>
      <c r="M4" s="49"/>
      <c r="N4" s="54"/>
      <c r="O4" s="48"/>
      <c r="P4" s="55"/>
      <c r="Q4" s="48"/>
      <c r="R4" s="56"/>
    </row>
    <row r="5" spans="1:19" ht="9.9499999999999993" customHeight="1">
      <c r="A5" s="18"/>
      <c r="B5" s="18"/>
      <c r="C5" s="16"/>
      <c r="D5" s="17"/>
      <c r="E5" s="17"/>
      <c r="F5" s="52"/>
      <c r="G5" s="53"/>
      <c r="H5" s="52"/>
      <c r="I5" s="52"/>
      <c r="J5" s="49"/>
      <c r="K5" s="49"/>
      <c r="L5" s="49"/>
      <c r="M5" s="49"/>
      <c r="N5" s="54"/>
      <c r="O5" s="48"/>
      <c r="P5" s="55"/>
      <c r="Q5" s="48"/>
      <c r="R5" s="56"/>
    </row>
    <row r="6" spans="1:19" ht="15.75">
      <c r="A6" s="248"/>
      <c r="B6" s="248"/>
      <c r="C6" s="249" t="s">
        <v>16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11"/>
    </row>
    <row r="7" spans="1:19" ht="15.75">
      <c r="A7" s="14"/>
      <c r="B7" s="14"/>
      <c r="C7" s="15" t="s">
        <v>23</v>
      </c>
      <c r="D7" s="25"/>
      <c r="E7" s="15"/>
      <c r="F7" s="51"/>
      <c r="G7" s="45"/>
      <c r="H7" s="9"/>
      <c r="I7" s="9"/>
      <c r="J7" s="57"/>
      <c r="K7" s="57"/>
      <c r="L7" s="57"/>
      <c r="M7" s="57"/>
      <c r="N7" s="58"/>
      <c r="O7" s="51"/>
      <c r="P7" s="57"/>
      <c r="Q7" s="51"/>
      <c r="R7" s="27"/>
      <c r="S7" s="22"/>
    </row>
    <row r="8" spans="1:19" ht="15.75">
      <c r="A8" s="14"/>
      <c r="B8" s="14"/>
      <c r="C8" s="15"/>
      <c r="D8" s="25"/>
      <c r="E8" s="15"/>
      <c r="F8" s="51"/>
      <c r="G8" s="45"/>
      <c r="H8" s="9"/>
      <c r="I8" s="9"/>
      <c r="J8" s="57"/>
      <c r="K8" s="57"/>
      <c r="L8" s="57"/>
      <c r="M8" s="57"/>
      <c r="N8" s="58"/>
      <c r="O8" s="51"/>
      <c r="P8" s="57"/>
      <c r="Q8" s="51"/>
      <c r="R8" s="27"/>
      <c r="S8" s="22"/>
    </row>
    <row r="9" spans="1:19" ht="18" customHeight="1">
      <c r="A9" s="250"/>
      <c r="B9" s="250"/>
      <c r="C9" s="251" t="s">
        <v>46</v>
      </c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</row>
    <row r="10" spans="1:19" ht="15.75">
      <c r="A10" s="19"/>
      <c r="B10" s="19"/>
      <c r="C10" s="190" t="s">
        <v>44</v>
      </c>
      <c r="D10" s="26"/>
      <c r="E10" s="19"/>
      <c r="F10" s="24"/>
      <c r="G10" s="59"/>
      <c r="H10" s="91"/>
      <c r="N10" s="60" t="s">
        <v>8</v>
      </c>
      <c r="O10" s="63"/>
      <c r="P10" s="63"/>
      <c r="Q10" s="64"/>
      <c r="R10" s="65">
        <v>45959</v>
      </c>
      <c r="S10" s="66"/>
    </row>
    <row r="11" spans="1:19" ht="15.75">
      <c r="A11" s="19"/>
      <c r="B11" s="19"/>
      <c r="C11" s="190" t="s">
        <v>43</v>
      </c>
      <c r="D11" s="26"/>
      <c r="E11" s="19"/>
      <c r="F11" s="24"/>
      <c r="G11" s="59"/>
      <c r="H11" s="91"/>
      <c r="I11" s="5"/>
      <c r="J11" s="68"/>
      <c r="K11" s="68"/>
      <c r="L11" s="68"/>
      <c r="M11" s="68"/>
      <c r="N11" s="69"/>
      <c r="O11" s="67"/>
      <c r="P11" s="64"/>
      <c r="Q11" s="70"/>
      <c r="R11" s="65"/>
    </row>
    <row r="12" spans="1:19" ht="15.75">
      <c r="A12" s="248"/>
      <c r="B12" s="248"/>
      <c r="C12" s="252" t="s">
        <v>54</v>
      </c>
      <c r="D12" s="252"/>
      <c r="E12" s="252"/>
      <c r="F12" s="252"/>
      <c r="G12" s="252"/>
      <c r="H12" s="9"/>
      <c r="I12" s="9"/>
      <c r="J12" s="46"/>
      <c r="K12" s="46"/>
      <c r="L12" s="46"/>
      <c r="M12" s="46"/>
      <c r="N12" s="23"/>
      <c r="O12" s="8"/>
      <c r="P12" s="50"/>
      <c r="Q12" s="8"/>
      <c r="R12" s="27"/>
    </row>
    <row r="13" spans="1:19" ht="16.5" thickBot="1">
      <c r="A13" s="18"/>
      <c r="B13" s="18"/>
      <c r="C13" s="191" t="s">
        <v>55</v>
      </c>
      <c r="D13" s="192"/>
      <c r="E13" s="192"/>
      <c r="F13" s="193"/>
      <c r="G13" s="194"/>
      <c r="H13" s="71"/>
      <c r="I13" s="71"/>
      <c r="J13" s="74"/>
      <c r="K13" s="74"/>
      <c r="L13" s="74"/>
      <c r="M13" s="74"/>
      <c r="N13" s="75"/>
      <c r="O13" s="73"/>
      <c r="P13" s="76"/>
      <c r="Q13" s="73"/>
      <c r="R13" s="77"/>
    </row>
    <row r="14" spans="1:19" ht="27" customHeight="1">
      <c r="A14" s="253" t="s">
        <v>0</v>
      </c>
      <c r="B14" s="255" t="s">
        <v>7</v>
      </c>
      <c r="C14" s="256"/>
      <c r="D14" s="3"/>
      <c r="E14" s="3"/>
      <c r="F14" s="3"/>
      <c r="G14" s="259" t="s">
        <v>9</v>
      </c>
      <c r="H14" s="273" t="s">
        <v>53</v>
      </c>
      <c r="I14" s="274"/>
      <c r="J14" s="274"/>
      <c r="K14" s="273" t="s">
        <v>15</v>
      </c>
      <c r="L14" s="274"/>
      <c r="M14" s="287"/>
      <c r="N14" s="264" t="s">
        <v>17</v>
      </c>
      <c r="O14" s="264"/>
      <c r="P14" s="265"/>
      <c r="Q14" s="266" t="s">
        <v>18</v>
      </c>
      <c r="R14" s="266"/>
      <c r="S14" s="267"/>
    </row>
    <row r="15" spans="1:19">
      <c r="A15" s="254"/>
      <c r="B15" s="257"/>
      <c r="C15" s="258"/>
      <c r="D15" s="12" t="s">
        <v>26</v>
      </c>
      <c r="E15" s="12" t="s">
        <v>27</v>
      </c>
      <c r="F15" s="12" t="s">
        <v>14</v>
      </c>
      <c r="G15" s="260"/>
      <c r="H15" s="137" t="s">
        <v>13</v>
      </c>
      <c r="I15" s="12" t="s">
        <v>20</v>
      </c>
      <c r="J15" s="212" t="s">
        <v>1</v>
      </c>
      <c r="K15" s="224" t="s">
        <v>13</v>
      </c>
      <c r="L15" s="211" t="s">
        <v>20</v>
      </c>
      <c r="M15" s="225" t="s">
        <v>1</v>
      </c>
      <c r="N15" s="138" t="s">
        <v>13</v>
      </c>
      <c r="O15" s="12" t="s">
        <v>20</v>
      </c>
      <c r="P15" s="43" t="s">
        <v>1</v>
      </c>
      <c r="Q15" s="78" t="s">
        <v>13</v>
      </c>
      <c r="R15" s="139" t="s">
        <v>20</v>
      </c>
      <c r="S15" s="140" t="s">
        <v>1</v>
      </c>
    </row>
    <row r="16" spans="1:19" ht="29.25" customHeight="1">
      <c r="A16" s="268" t="s">
        <v>42</v>
      </c>
      <c r="B16" s="269"/>
      <c r="C16" s="269"/>
      <c r="D16" s="269"/>
      <c r="E16" s="270"/>
      <c r="F16" s="209"/>
      <c r="G16" s="210"/>
      <c r="H16" s="210"/>
      <c r="I16" s="210"/>
      <c r="J16" s="210"/>
      <c r="K16" s="226"/>
      <c r="L16" s="210"/>
      <c r="M16" s="227"/>
      <c r="N16" s="271"/>
      <c r="O16" s="271"/>
      <c r="P16" s="271"/>
      <c r="Q16" s="271"/>
      <c r="R16" s="272"/>
      <c r="S16" s="185"/>
    </row>
    <row r="17" spans="1:22">
      <c r="A17" s="196">
        <v>1</v>
      </c>
      <c r="B17" s="195"/>
      <c r="C17" s="197" t="s">
        <v>33</v>
      </c>
      <c r="D17" s="198" t="s">
        <v>41</v>
      </c>
      <c r="E17" s="176">
        <v>21625</v>
      </c>
      <c r="F17" s="199">
        <v>0.3</v>
      </c>
      <c r="G17" s="186">
        <f>E17*F17</f>
        <v>6487.5</v>
      </c>
      <c r="H17" s="143">
        <v>21625</v>
      </c>
      <c r="I17" s="143">
        <f t="shared" ref="I17" si="0">H17*F17</f>
        <v>6487.5</v>
      </c>
      <c r="J17" s="213">
        <f>I17/G17*100</f>
        <v>100</v>
      </c>
      <c r="K17" s="228">
        <v>0</v>
      </c>
      <c r="L17" s="143">
        <f>F17*K17</f>
        <v>0</v>
      </c>
      <c r="M17" s="229">
        <v>0</v>
      </c>
      <c r="N17" s="218">
        <f>H17+K17</f>
        <v>21625</v>
      </c>
      <c r="O17" s="143">
        <f>F17*N17</f>
        <v>6487.5</v>
      </c>
      <c r="P17" s="143">
        <f>O17/G17*100</f>
        <v>100</v>
      </c>
      <c r="Q17" s="143">
        <f>E17-N17</f>
        <v>0</v>
      </c>
      <c r="R17" s="143">
        <f>Q17*F17</f>
        <v>0</v>
      </c>
      <c r="S17" s="143">
        <f>100-P17</f>
        <v>0</v>
      </c>
    </row>
    <row r="18" spans="1:22">
      <c r="A18" s="184">
        <v>2</v>
      </c>
      <c r="B18" s="144"/>
      <c r="C18" s="171" t="s">
        <v>34</v>
      </c>
      <c r="D18" s="174" t="s">
        <v>41</v>
      </c>
      <c r="E18" s="178">
        <v>21223</v>
      </c>
      <c r="F18" s="180">
        <v>2</v>
      </c>
      <c r="G18" s="187">
        <f t="shared" ref="G18:G24" si="1">E18*F18</f>
        <v>42446</v>
      </c>
      <c r="H18" s="142">
        <v>11604</v>
      </c>
      <c r="I18" s="142">
        <f t="shared" ref="I18:I24" si="2">H18*F18</f>
        <v>23208</v>
      </c>
      <c r="J18" s="214">
        <f t="shared" ref="J18:J24" si="3">I18/G18*100</f>
        <v>54.676530179522217</v>
      </c>
      <c r="K18" s="230">
        <v>9619</v>
      </c>
      <c r="L18" s="142">
        <f>F18*K18</f>
        <v>19238</v>
      </c>
      <c r="M18" s="231">
        <f>L18/G18*100</f>
        <v>45.323469820477783</v>
      </c>
      <c r="N18" s="219">
        <f>H18+K18</f>
        <v>21223</v>
      </c>
      <c r="O18" s="142">
        <f t="shared" ref="O18:O20" si="4">N18*F18</f>
        <v>42446</v>
      </c>
      <c r="P18" s="142">
        <f>J18+M18</f>
        <v>100</v>
      </c>
      <c r="Q18" s="142">
        <f>E18-H18-K18</f>
        <v>0</v>
      </c>
      <c r="R18" s="142">
        <f t="shared" ref="R18:R24" si="5">Q18*F18</f>
        <v>0</v>
      </c>
      <c r="S18" s="142">
        <f t="shared" ref="S18:S23" si="6">100-P18</f>
        <v>0</v>
      </c>
    </row>
    <row r="19" spans="1:22">
      <c r="A19" s="184">
        <v>3</v>
      </c>
      <c r="B19" s="144"/>
      <c r="C19" s="172" t="s">
        <v>35</v>
      </c>
      <c r="D19" s="175" t="s">
        <v>21</v>
      </c>
      <c r="E19" s="179">
        <v>95</v>
      </c>
      <c r="F19" s="180">
        <v>140</v>
      </c>
      <c r="G19" s="187">
        <f t="shared" si="1"/>
        <v>13300</v>
      </c>
      <c r="H19" s="142">
        <v>51</v>
      </c>
      <c r="I19" s="142">
        <f t="shared" si="2"/>
        <v>7140</v>
      </c>
      <c r="J19" s="214">
        <f t="shared" si="3"/>
        <v>53.684210526315788</v>
      </c>
      <c r="K19" s="230">
        <v>44</v>
      </c>
      <c r="L19" s="142">
        <f>K19*F19</f>
        <v>6160</v>
      </c>
      <c r="M19" s="231">
        <f>L19/G19*100</f>
        <v>46.315789473684212</v>
      </c>
      <c r="N19" s="219">
        <f>H19+K19</f>
        <v>95</v>
      </c>
      <c r="O19" s="142">
        <f t="shared" si="4"/>
        <v>13300</v>
      </c>
      <c r="P19" s="142">
        <f t="shared" ref="P19:P20" si="7">O19/G19*100</f>
        <v>100</v>
      </c>
      <c r="Q19" s="142">
        <f t="shared" ref="Q19:Q23" si="8">E19-N19</f>
        <v>0</v>
      </c>
      <c r="R19" s="142">
        <f t="shared" si="5"/>
        <v>0</v>
      </c>
      <c r="S19" s="142">
        <f t="shared" si="6"/>
        <v>0</v>
      </c>
    </row>
    <row r="20" spans="1:22" ht="25.5">
      <c r="A20" s="184">
        <v>4</v>
      </c>
      <c r="B20" s="144"/>
      <c r="C20" s="170" t="s">
        <v>36</v>
      </c>
      <c r="D20" s="174" t="s">
        <v>21</v>
      </c>
      <c r="E20" s="177">
        <v>17</v>
      </c>
      <c r="F20" s="180">
        <v>65</v>
      </c>
      <c r="G20" s="187">
        <f t="shared" si="1"/>
        <v>1105</v>
      </c>
      <c r="H20" s="142">
        <v>0</v>
      </c>
      <c r="I20" s="142">
        <f t="shared" si="2"/>
        <v>0</v>
      </c>
      <c r="J20" s="214">
        <f t="shared" si="3"/>
        <v>0</v>
      </c>
      <c r="K20" s="230">
        <f>E20-H20</f>
        <v>17</v>
      </c>
      <c r="L20" s="142">
        <f>K20*F20</f>
        <v>1105</v>
      </c>
      <c r="M20" s="231">
        <f>L20/G20*100</f>
        <v>100</v>
      </c>
      <c r="N20" s="219">
        <f>H20+K20</f>
        <v>17</v>
      </c>
      <c r="O20" s="142">
        <f t="shared" si="4"/>
        <v>1105</v>
      </c>
      <c r="P20" s="142">
        <f t="shared" si="7"/>
        <v>100</v>
      </c>
      <c r="Q20" s="142">
        <f t="shared" si="8"/>
        <v>0</v>
      </c>
      <c r="R20" s="142">
        <f t="shared" si="5"/>
        <v>0</v>
      </c>
      <c r="S20" s="142">
        <f t="shared" si="6"/>
        <v>0</v>
      </c>
    </row>
    <row r="21" spans="1:22">
      <c r="A21" s="184">
        <v>5</v>
      </c>
      <c r="B21" s="173"/>
      <c r="C21" s="170" t="s">
        <v>37</v>
      </c>
      <c r="D21" s="174" t="s">
        <v>21</v>
      </c>
      <c r="E21" s="177">
        <v>1</v>
      </c>
      <c r="F21" s="180">
        <v>1380</v>
      </c>
      <c r="G21" s="187">
        <f t="shared" si="1"/>
        <v>1380</v>
      </c>
      <c r="H21" s="142">
        <v>0</v>
      </c>
      <c r="I21" s="142">
        <f t="shared" si="2"/>
        <v>0</v>
      </c>
      <c r="J21" s="214">
        <f t="shared" si="3"/>
        <v>0</v>
      </c>
      <c r="K21" s="230">
        <f t="shared" ref="K21:K23" si="9">E21-H21</f>
        <v>1</v>
      </c>
      <c r="L21" s="142">
        <f t="shared" ref="L21:L24" si="10">K21*F21</f>
        <v>1380</v>
      </c>
      <c r="M21" s="231">
        <f t="shared" ref="M21:M24" si="11">L21/G21*100</f>
        <v>100</v>
      </c>
      <c r="N21" s="219">
        <f t="shared" ref="N21:N24" si="12">H21+K21</f>
        <v>1</v>
      </c>
      <c r="O21" s="142">
        <f t="shared" ref="O21:O24" si="13">N21*F21</f>
        <v>1380</v>
      </c>
      <c r="P21" s="142">
        <f t="shared" ref="P21:P24" si="14">O21/G21*100</f>
        <v>100</v>
      </c>
      <c r="Q21" s="142">
        <f t="shared" si="8"/>
        <v>0</v>
      </c>
      <c r="R21" s="142">
        <f t="shared" si="5"/>
        <v>0</v>
      </c>
      <c r="S21" s="142">
        <f t="shared" si="6"/>
        <v>0</v>
      </c>
    </row>
    <row r="22" spans="1:22">
      <c r="A22" s="184">
        <v>6</v>
      </c>
      <c r="B22" s="173"/>
      <c r="C22" s="170" t="s">
        <v>38</v>
      </c>
      <c r="D22" s="174" t="s">
        <v>21</v>
      </c>
      <c r="E22" s="177">
        <v>3</v>
      </c>
      <c r="F22" s="180">
        <v>1476</v>
      </c>
      <c r="G22" s="187">
        <f t="shared" si="1"/>
        <v>4428</v>
      </c>
      <c r="H22" s="142">
        <v>0</v>
      </c>
      <c r="I22" s="142">
        <f t="shared" si="2"/>
        <v>0</v>
      </c>
      <c r="J22" s="214">
        <f t="shared" si="3"/>
        <v>0</v>
      </c>
      <c r="K22" s="230">
        <f t="shared" si="9"/>
        <v>3</v>
      </c>
      <c r="L22" s="142">
        <f t="shared" si="10"/>
        <v>4428</v>
      </c>
      <c r="M22" s="231">
        <f t="shared" si="11"/>
        <v>100</v>
      </c>
      <c r="N22" s="219">
        <f t="shared" si="12"/>
        <v>3</v>
      </c>
      <c r="O22" s="142">
        <f t="shared" si="13"/>
        <v>4428</v>
      </c>
      <c r="P22" s="142">
        <f t="shared" si="14"/>
        <v>100</v>
      </c>
      <c r="Q22" s="142">
        <f t="shared" si="8"/>
        <v>0</v>
      </c>
      <c r="R22" s="142">
        <f t="shared" si="5"/>
        <v>0</v>
      </c>
      <c r="S22" s="142">
        <f t="shared" si="6"/>
        <v>0</v>
      </c>
    </row>
    <row r="23" spans="1:22" ht="25.5">
      <c r="A23" s="184">
        <v>7</v>
      </c>
      <c r="B23" s="173"/>
      <c r="C23" s="170" t="s">
        <v>39</v>
      </c>
      <c r="D23" s="174" t="s">
        <v>41</v>
      </c>
      <c r="E23" s="177">
        <v>3474</v>
      </c>
      <c r="F23" s="180">
        <v>2</v>
      </c>
      <c r="G23" s="187">
        <f t="shared" si="1"/>
        <v>6948</v>
      </c>
      <c r="H23" s="142">
        <v>0</v>
      </c>
      <c r="I23" s="142">
        <f t="shared" si="2"/>
        <v>0</v>
      </c>
      <c r="J23" s="214">
        <f t="shared" si="3"/>
        <v>0</v>
      </c>
      <c r="K23" s="230">
        <f t="shared" si="9"/>
        <v>3474</v>
      </c>
      <c r="L23" s="142">
        <f t="shared" si="10"/>
        <v>6948</v>
      </c>
      <c r="M23" s="231">
        <f t="shared" si="11"/>
        <v>100</v>
      </c>
      <c r="N23" s="219">
        <f t="shared" si="12"/>
        <v>3474</v>
      </c>
      <c r="O23" s="142">
        <f t="shared" si="13"/>
        <v>6948</v>
      </c>
      <c r="P23" s="142">
        <f t="shared" si="14"/>
        <v>100</v>
      </c>
      <c r="Q23" s="142">
        <f t="shared" si="8"/>
        <v>0</v>
      </c>
      <c r="R23" s="142">
        <f t="shared" si="5"/>
        <v>0</v>
      </c>
      <c r="S23" s="142">
        <f t="shared" si="6"/>
        <v>0</v>
      </c>
    </row>
    <row r="24" spans="1:22" ht="15.75" thickBot="1">
      <c r="A24" s="201">
        <v>8</v>
      </c>
      <c r="B24" s="202"/>
      <c r="C24" s="203" t="s">
        <v>40</v>
      </c>
      <c r="D24" s="204" t="s">
        <v>21</v>
      </c>
      <c r="E24" s="205">
        <v>2</v>
      </c>
      <c r="F24" s="206">
        <v>180</v>
      </c>
      <c r="G24" s="207">
        <f t="shared" si="1"/>
        <v>360</v>
      </c>
      <c r="H24" s="208">
        <v>2</v>
      </c>
      <c r="I24" s="208">
        <f t="shared" si="2"/>
        <v>360</v>
      </c>
      <c r="J24" s="215">
        <f t="shared" si="3"/>
        <v>100</v>
      </c>
      <c r="K24" s="232">
        <v>6</v>
      </c>
      <c r="L24" s="208">
        <f t="shared" si="10"/>
        <v>1080</v>
      </c>
      <c r="M24" s="233">
        <f t="shared" si="11"/>
        <v>300</v>
      </c>
      <c r="N24" s="220">
        <f t="shared" si="12"/>
        <v>8</v>
      </c>
      <c r="O24" s="208">
        <f t="shared" si="13"/>
        <v>1440</v>
      </c>
      <c r="P24" s="208">
        <f t="shared" si="14"/>
        <v>400</v>
      </c>
      <c r="Q24" s="208">
        <v>0</v>
      </c>
      <c r="R24" s="208">
        <f t="shared" si="5"/>
        <v>0</v>
      </c>
      <c r="S24" s="208">
        <v>0</v>
      </c>
    </row>
    <row r="25" spans="1:22" ht="15.75" thickTop="1">
      <c r="A25" s="275" t="s">
        <v>30</v>
      </c>
      <c r="B25" s="276"/>
      <c r="C25" s="277"/>
      <c r="D25" s="33"/>
      <c r="E25" s="33"/>
      <c r="F25" s="33"/>
      <c r="G25" s="35">
        <f>SUM(G17:G24)</f>
        <v>76454.5</v>
      </c>
      <c r="H25" s="34"/>
      <c r="I25" s="35">
        <f>SUM(I16:I24)</f>
        <v>37195.5</v>
      </c>
      <c r="J25" s="216"/>
      <c r="K25" s="234"/>
      <c r="L25" s="245">
        <f>SUM(L17:L24)</f>
        <v>40339</v>
      </c>
      <c r="M25" s="235"/>
      <c r="N25" s="221"/>
      <c r="O25" s="240">
        <f>SUM(O17:O24)</f>
        <v>77534.5</v>
      </c>
      <c r="P25" s="123"/>
      <c r="Q25" s="36"/>
      <c r="R25" s="181">
        <f>SUM(R17:R24)</f>
        <v>0</v>
      </c>
      <c r="S25" s="37"/>
      <c r="U25" s="200"/>
      <c r="V25" s="200"/>
    </row>
    <row r="26" spans="1:22">
      <c r="A26" s="278" t="s">
        <v>28</v>
      </c>
      <c r="B26" s="279"/>
      <c r="C26" s="279"/>
      <c r="D26" s="38"/>
      <c r="E26" s="38"/>
      <c r="F26" s="38"/>
      <c r="G26" s="35">
        <f>G25*0.24</f>
        <v>18349.079999999998</v>
      </c>
      <c r="H26" s="38"/>
      <c r="I26" s="39">
        <f>I25*0.24</f>
        <v>8926.92</v>
      </c>
      <c r="J26" s="217"/>
      <c r="K26" s="236"/>
      <c r="L26" s="246">
        <f>L25*0.24</f>
        <v>9681.3599999999988</v>
      </c>
      <c r="M26" s="237"/>
      <c r="N26" s="222"/>
      <c r="O26" s="241">
        <f>ROUND(O25*0.24,2)</f>
        <v>18608.28</v>
      </c>
      <c r="P26" s="40"/>
      <c r="Q26" s="41"/>
      <c r="R26" s="182">
        <f>ROUND(R25*0.24,2)</f>
        <v>0</v>
      </c>
      <c r="S26" s="42"/>
      <c r="U26" s="200"/>
    </row>
    <row r="27" spans="1:22" ht="15.75" thickBot="1">
      <c r="A27" s="280" t="s">
        <v>25</v>
      </c>
      <c r="B27" s="280"/>
      <c r="C27" s="280"/>
      <c r="D27" s="119"/>
      <c r="E27" s="119"/>
      <c r="F27" s="119"/>
      <c r="G27" s="35">
        <f>G25+G26</f>
        <v>94803.58</v>
      </c>
      <c r="H27" s="120"/>
      <c r="I27" s="121">
        <f>SUM(I25:I26)</f>
        <v>46122.42</v>
      </c>
      <c r="J27" s="217"/>
      <c r="K27" s="238"/>
      <c r="L27" s="247">
        <f>SUM(L25:L26)</f>
        <v>50020.36</v>
      </c>
      <c r="M27" s="239"/>
      <c r="N27" s="223"/>
      <c r="O27" s="241">
        <f>O25+O26</f>
        <v>96142.78</v>
      </c>
      <c r="P27" s="40"/>
      <c r="Q27" s="41"/>
      <c r="R27" s="183">
        <f>R25+R26</f>
        <v>0</v>
      </c>
      <c r="S27" s="122"/>
      <c r="U27" s="200"/>
    </row>
    <row r="28" spans="1:22">
      <c r="A28" s="108"/>
      <c r="B28" s="108"/>
      <c r="C28" s="108"/>
      <c r="D28" s="109"/>
      <c r="E28" s="109"/>
      <c r="F28" s="109"/>
      <c r="G28" s="110"/>
      <c r="H28" s="111"/>
      <c r="I28" s="112"/>
      <c r="J28" s="113"/>
      <c r="K28" s="113"/>
      <c r="L28" s="113"/>
      <c r="M28" s="113"/>
      <c r="N28" s="114"/>
      <c r="O28" s="115"/>
      <c r="P28" s="116"/>
      <c r="Q28" s="114"/>
      <c r="R28" s="117"/>
      <c r="S28" s="118"/>
    </row>
    <row r="29" spans="1:22" hidden="1">
      <c r="A29" s="281" t="s">
        <v>24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3"/>
    </row>
    <row r="30" spans="1:22" hidden="1">
      <c r="A30" s="106">
        <v>1</v>
      </c>
      <c r="B30" s="95"/>
      <c r="C30" s="96"/>
      <c r="D30" s="106"/>
      <c r="E30" s="150"/>
      <c r="F30" s="146"/>
      <c r="G30" s="148">
        <f>E30*F30</f>
        <v>0</v>
      </c>
      <c r="H30" s="97"/>
      <c r="I30" s="95">
        <f t="shared" ref="I30:I34" si="15">H30*F30</f>
        <v>0</v>
      </c>
      <c r="J30" s="98" t="e">
        <f t="shared" ref="J30:J34" si="16">I30/G30*100</f>
        <v>#DIV/0!</v>
      </c>
      <c r="K30" s="98"/>
      <c r="L30" s="98"/>
      <c r="M30" s="98"/>
      <c r="N30" s="95"/>
      <c r="O30" s="12">
        <f t="shared" ref="O30:O34" si="17">N30*F30</f>
        <v>0</v>
      </c>
      <c r="P30" s="43" t="e">
        <f t="shared" ref="P30:P34" si="18">O30/G30*100</f>
        <v>#DIV/0!</v>
      </c>
      <c r="Q30" s="78">
        <f t="shared" ref="Q30:Q34" si="19">E30-N30</f>
        <v>0</v>
      </c>
      <c r="R30" s="28">
        <f t="shared" ref="R30:R34" si="20">Q30*F30</f>
        <v>0</v>
      </c>
      <c r="S30" s="79" t="e">
        <f t="shared" ref="S30:S34" si="21">100-P30</f>
        <v>#DIV/0!</v>
      </c>
    </row>
    <row r="31" spans="1:22" hidden="1">
      <c r="A31" s="106">
        <v>2</v>
      </c>
      <c r="B31" s="95"/>
      <c r="C31" s="96"/>
      <c r="D31" s="105"/>
      <c r="E31" s="150"/>
      <c r="F31" s="146"/>
      <c r="G31" s="148">
        <f>E31*F31</f>
        <v>0</v>
      </c>
      <c r="H31" s="97"/>
      <c r="I31" s="95">
        <f t="shared" si="15"/>
        <v>0</v>
      </c>
      <c r="J31" s="98" t="e">
        <f t="shared" si="16"/>
        <v>#DIV/0!</v>
      </c>
      <c r="K31" s="98"/>
      <c r="L31" s="98"/>
      <c r="M31" s="98"/>
      <c r="N31" s="95"/>
      <c r="O31" s="12">
        <f t="shared" si="17"/>
        <v>0</v>
      </c>
      <c r="P31" s="43" t="e">
        <f t="shared" si="18"/>
        <v>#DIV/0!</v>
      </c>
      <c r="Q31" s="78">
        <f t="shared" si="19"/>
        <v>0</v>
      </c>
      <c r="R31" s="28">
        <f t="shared" si="20"/>
        <v>0</v>
      </c>
      <c r="S31" s="79" t="e">
        <f t="shared" si="21"/>
        <v>#DIV/0!</v>
      </c>
    </row>
    <row r="32" spans="1:22" hidden="1">
      <c r="A32" s="106">
        <v>3</v>
      </c>
      <c r="B32" s="95"/>
      <c r="C32" s="96"/>
      <c r="D32" s="105"/>
      <c r="E32" s="150"/>
      <c r="F32" s="146"/>
      <c r="G32" s="148">
        <f t="shared" ref="G32:G34" si="22">E32*F32</f>
        <v>0</v>
      </c>
      <c r="H32" s="97"/>
      <c r="I32" s="95">
        <f t="shared" si="15"/>
        <v>0</v>
      </c>
      <c r="J32" s="98" t="e">
        <f t="shared" si="16"/>
        <v>#DIV/0!</v>
      </c>
      <c r="K32" s="98"/>
      <c r="L32" s="98"/>
      <c r="M32" s="98"/>
      <c r="N32" s="97"/>
      <c r="O32" s="12">
        <f t="shared" si="17"/>
        <v>0</v>
      </c>
      <c r="P32" s="43" t="e">
        <f t="shared" si="18"/>
        <v>#DIV/0!</v>
      </c>
      <c r="Q32" s="78">
        <f t="shared" si="19"/>
        <v>0</v>
      </c>
      <c r="R32" s="28">
        <f t="shared" si="20"/>
        <v>0</v>
      </c>
      <c r="S32" s="79" t="e">
        <f t="shared" si="21"/>
        <v>#DIV/0!</v>
      </c>
    </row>
    <row r="33" spans="1:21" hidden="1">
      <c r="A33" s="106">
        <v>4</v>
      </c>
      <c r="B33" s="95"/>
      <c r="C33" s="96"/>
      <c r="D33" s="141"/>
      <c r="E33" s="150"/>
      <c r="F33" s="146"/>
      <c r="G33" s="148">
        <f t="shared" si="22"/>
        <v>0</v>
      </c>
      <c r="H33" s="97"/>
      <c r="I33" s="95">
        <f t="shared" si="15"/>
        <v>0</v>
      </c>
      <c r="J33" s="98" t="e">
        <f t="shared" si="16"/>
        <v>#DIV/0!</v>
      </c>
      <c r="K33" s="98"/>
      <c r="L33" s="98"/>
      <c r="M33" s="98"/>
      <c r="N33" s="97"/>
      <c r="O33" s="12">
        <f t="shared" si="17"/>
        <v>0</v>
      </c>
      <c r="P33" s="43" t="e">
        <f t="shared" si="18"/>
        <v>#DIV/0!</v>
      </c>
      <c r="Q33" s="78">
        <f t="shared" si="19"/>
        <v>0</v>
      </c>
      <c r="R33" s="28">
        <f t="shared" si="20"/>
        <v>0</v>
      </c>
      <c r="S33" s="79" t="e">
        <f t="shared" si="21"/>
        <v>#DIV/0!</v>
      </c>
    </row>
    <row r="34" spans="1:21" ht="15.75" hidden="1" thickBot="1">
      <c r="A34" s="104">
        <v>5</v>
      </c>
      <c r="B34" s="99"/>
      <c r="C34" s="103"/>
      <c r="D34" s="104"/>
      <c r="E34" s="151"/>
      <c r="F34" s="147"/>
      <c r="G34" s="149">
        <f t="shared" si="22"/>
        <v>0</v>
      </c>
      <c r="H34" s="100"/>
      <c r="I34" s="99">
        <f t="shared" si="15"/>
        <v>0</v>
      </c>
      <c r="J34" s="101" t="e">
        <f t="shared" si="16"/>
        <v>#DIV/0!</v>
      </c>
      <c r="K34" s="101"/>
      <c r="L34" s="101"/>
      <c r="M34" s="101"/>
      <c r="N34" s="100"/>
      <c r="O34" s="13">
        <f t="shared" si="17"/>
        <v>0</v>
      </c>
      <c r="P34" s="44" t="e">
        <f t="shared" si="18"/>
        <v>#DIV/0!</v>
      </c>
      <c r="Q34" s="80">
        <f t="shared" si="19"/>
        <v>0</v>
      </c>
      <c r="R34" s="29">
        <f t="shared" si="20"/>
        <v>0</v>
      </c>
      <c r="S34" s="81" t="e">
        <f t="shared" si="21"/>
        <v>#DIV/0!</v>
      </c>
    </row>
    <row r="35" spans="1:21" hidden="1">
      <c r="A35" s="284" t="s">
        <v>29</v>
      </c>
      <c r="B35" s="285"/>
      <c r="C35" s="285"/>
      <c r="D35" s="285"/>
      <c r="E35" s="286"/>
      <c r="F35" s="32" t="s">
        <v>2</v>
      </c>
      <c r="G35" s="102">
        <f>SUM(G30:G34)</f>
        <v>0</v>
      </c>
      <c r="H35" s="32"/>
      <c r="I35" s="102">
        <f>SUM(I30:I34)</f>
        <v>0</v>
      </c>
      <c r="J35" s="107"/>
      <c r="K35" s="107"/>
      <c r="L35" s="107"/>
      <c r="M35" s="107"/>
      <c r="N35" s="31"/>
      <c r="O35" s="92">
        <f>SUM(O30:O34)</f>
        <v>0</v>
      </c>
      <c r="P35" s="31"/>
      <c r="Q35" s="31"/>
      <c r="R35" s="102">
        <f>SUM(R30:R34)</f>
        <v>0</v>
      </c>
      <c r="S35" s="31"/>
    </row>
    <row r="36" spans="1:21" hidden="1">
      <c r="A36" s="136"/>
      <c r="B36" s="136"/>
      <c r="C36" s="136"/>
      <c r="D36" s="136"/>
      <c r="E36" s="145"/>
      <c r="F36" s="32"/>
      <c r="G36" s="102"/>
      <c r="H36" s="32"/>
      <c r="I36" s="102"/>
      <c r="J36" s="107"/>
      <c r="K36" s="107"/>
      <c r="L36" s="107"/>
      <c r="M36" s="107"/>
      <c r="N36" s="31"/>
      <c r="O36" s="92"/>
      <c r="P36" s="31"/>
      <c r="Q36" s="31"/>
      <c r="R36" s="168"/>
      <c r="S36" s="169"/>
    </row>
    <row r="37" spans="1:21" hidden="1">
      <c r="A37" s="261" t="s">
        <v>31</v>
      </c>
      <c r="B37" s="262"/>
      <c r="C37" s="263"/>
      <c r="D37" s="125"/>
      <c r="E37" s="125"/>
      <c r="F37" s="125"/>
      <c r="G37" s="127">
        <f>G25+G35</f>
        <v>76454.5</v>
      </c>
      <c r="H37" s="126"/>
      <c r="I37" s="152">
        <f>I25+I35</f>
        <v>37195.5</v>
      </c>
      <c r="J37" s="153"/>
      <c r="K37" s="153"/>
      <c r="L37" s="153"/>
      <c r="M37" s="153"/>
      <c r="N37" s="154"/>
      <c r="O37" s="155">
        <f>O25+O35</f>
        <v>77534.5</v>
      </c>
      <c r="P37" s="153"/>
      <c r="Q37" s="154"/>
      <c r="R37" s="156">
        <f>G37-O37</f>
        <v>-1080</v>
      </c>
      <c r="S37" s="128"/>
    </row>
    <row r="38" spans="1:21" hidden="1">
      <c r="A38" s="298" t="s">
        <v>28</v>
      </c>
      <c r="B38" s="299"/>
      <c r="C38" s="299"/>
      <c r="D38" s="129"/>
      <c r="E38" s="129"/>
      <c r="F38" s="129"/>
      <c r="G38" s="130">
        <f>G37*0.24</f>
        <v>18349.079999999998</v>
      </c>
      <c r="H38" s="129"/>
      <c r="I38" s="157">
        <f>I37*0.24</f>
        <v>8926.92</v>
      </c>
      <c r="J38" s="158"/>
      <c r="K38" s="158"/>
      <c r="L38" s="158"/>
      <c r="M38" s="158"/>
      <c r="N38" s="159"/>
      <c r="O38" s="160">
        <f>ROUND(O37*0.24,2)</f>
        <v>18608.28</v>
      </c>
      <c r="P38" s="158"/>
      <c r="Q38" s="161"/>
      <c r="R38" s="162">
        <f>ROUND(R37*0.24,2)</f>
        <v>-259.2</v>
      </c>
      <c r="S38" s="131"/>
    </row>
    <row r="39" spans="1:21" ht="15.75" hidden="1" thickBot="1">
      <c r="A39" s="300" t="s">
        <v>3</v>
      </c>
      <c r="B39" s="301"/>
      <c r="C39" s="301"/>
      <c r="D39" s="132"/>
      <c r="E39" s="132"/>
      <c r="F39" s="132"/>
      <c r="G39" s="134">
        <f>G37+G38</f>
        <v>94803.58</v>
      </c>
      <c r="H39" s="133"/>
      <c r="I39" s="163">
        <f>SUM(I37:I38)</f>
        <v>46122.42</v>
      </c>
      <c r="J39" s="164"/>
      <c r="K39" s="164"/>
      <c r="L39" s="164"/>
      <c r="M39" s="164"/>
      <c r="N39" s="165"/>
      <c r="O39" s="166">
        <f>O37+O38</f>
        <v>96142.78</v>
      </c>
      <c r="P39" s="164"/>
      <c r="Q39" s="165"/>
      <c r="R39" s="167">
        <f>R37+R38</f>
        <v>-1339.2</v>
      </c>
      <c r="S39" s="135"/>
    </row>
    <row r="40" spans="1:21">
      <c r="A40" s="108"/>
      <c r="B40" s="108"/>
      <c r="C40" s="108"/>
      <c r="D40" s="109"/>
      <c r="E40" s="109"/>
      <c r="F40" s="109"/>
      <c r="G40" s="110"/>
      <c r="H40" s="111"/>
      <c r="I40" s="112"/>
      <c r="J40" s="113"/>
      <c r="K40" s="113"/>
      <c r="L40" s="113"/>
      <c r="M40" s="113"/>
      <c r="N40" s="114"/>
      <c r="O40" s="115"/>
      <c r="P40" s="116"/>
      <c r="Q40" s="114"/>
      <c r="R40" s="117"/>
      <c r="S40" s="118"/>
    </row>
    <row r="41" spans="1:21">
      <c r="A41" s="2"/>
      <c r="B41" s="2"/>
      <c r="C41" s="2"/>
      <c r="D41" s="5"/>
      <c r="E41" s="5"/>
      <c r="F41" s="5"/>
      <c r="G41" s="82"/>
      <c r="H41" s="5"/>
      <c r="I41" s="5"/>
      <c r="J41" s="83"/>
      <c r="K41" s="83"/>
      <c r="L41" s="83"/>
      <c r="M41" s="83"/>
      <c r="N41" s="24"/>
      <c r="O41" s="2"/>
      <c r="P41" s="84"/>
      <c r="Q41" s="2"/>
      <c r="R41" s="30"/>
      <c r="U41" s="200"/>
    </row>
    <row r="42" spans="1:21" ht="15.75" thickBot="1">
      <c r="A42" s="1"/>
      <c r="B42" s="1"/>
      <c r="C42" s="1"/>
      <c r="D42" s="4"/>
      <c r="E42" s="4"/>
      <c r="F42" s="71"/>
      <c r="G42" s="72"/>
      <c r="H42" s="71"/>
      <c r="I42" s="71"/>
      <c r="J42" s="74"/>
      <c r="K42" s="74"/>
      <c r="L42" s="74"/>
      <c r="M42" s="74"/>
      <c r="N42" s="75"/>
      <c r="O42" s="73"/>
      <c r="P42" s="76"/>
      <c r="Q42" s="73"/>
      <c r="R42" s="77"/>
    </row>
    <row r="43" spans="1:21" ht="15.75" customHeight="1" thickBot="1">
      <c r="A43" s="302" t="s">
        <v>4</v>
      </c>
      <c r="B43" s="303"/>
      <c r="C43" s="304"/>
      <c r="D43" s="6"/>
      <c r="E43" s="6"/>
      <c r="F43" s="85"/>
      <c r="G43" s="305" t="s">
        <v>10</v>
      </c>
      <c r="H43" s="306"/>
      <c r="I43" s="93" t="s">
        <v>5</v>
      </c>
      <c r="J43" s="20"/>
      <c r="K43" s="317" t="s">
        <v>6</v>
      </c>
      <c r="L43" s="318"/>
      <c r="M43" s="242"/>
      <c r="N43" s="47"/>
      <c r="O43" s="188"/>
      <c r="P43" s="86"/>
      <c r="Q43" s="47"/>
      <c r="R43"/>
      <c r="S43"/>
    </row>
    <row r="44" spans="1:21" ht="23.45" customHeight="1" thickBot="1">
      <c r="A44" s="307" t="s">
        <v>12</v>
      </c>
      <c r="B44" s="308"/>
      <c r="C44" s="309"/>
      <c r="D44" s="310" t="s">
        <v>49</v>
      </c>
      <c r="E44" s="311"/>
      <c r="F44" s="312"/>
      <c r="G44" s="313" t="s">
        <v>47</v>
      </c>
      <c r="H44" s="314"/>
      <c r="I44" s="315" t="s">
        <v>52</v>
      </c>
      <c r="J44" s="316"/>
      <c r="K44" s="319" t="s">
        <v>48</v>
      </c>
      <c r="L44" s="320"/>
      <c r="M44" s="243"/>
      <c r="N44" s="47"/>
      <c r="P44" s="124"/>
      <c r="Q44" s="47"/>
      <c r="R44"/>
      <c r="S44"/>
    </row>
    <row r="45" spans="1:21" ht="24.95" customHeight="1" thickBot="1">
      <c r="A45" s="290" t="s">
        <v>19</v>
      </c>
      <c r="B45" s="291"/>
      <c r="C45" s="292"/>
      <c r="D45" s="293" t="s">
        <v>50</v>
      </c>
      <c r="E45" s="294"/>
      <c r="F45" s="295"/>
      <c r="G45" s="296" t="s">
        <v>11</v>
      </c>
      <c r="H45" s="297"/>
      <c r="I45" s="94" t="s">
        <v>22</v>
      </c>
      <c r="J45" s="87"/>
      <c r="K45" s="288" t="s">
        <v>51</v>
      </c>
      <c r="L45" s="289"/>
      <c r="M45" s="244"/>
      <c r="N45" s="47"/>
      <c r="P45" s="86"/>
      <c r="Q45" s="47"/>
      <c r="R45"/>
      <c r="S45"/>
    </row>
  </sheetData>
  <mergeCells count="37">
    <mergeCell ref="K45:L45"/>
    <mergeCell ref="A45:C45"/>
    <mergeCell ref="D45:F45"/>
    <mergeCell ref="G45:H45"/>
    <mergeCell ref="A38:C38"/>
    <mergeCell ref="A39:C39"/>
    <mergeCell ref="A43:C43"/>
    <mergeCell ref="G43:H43"/>
    <mergeCell ref="A44:C44"/>
    <mergeCell ref="D44:F44"/>
    <mergeCell ref="G44:H44"/>
    <mergeCell ref="I44:J44"/>
    <mergeCell ref="K43:L43"/>
    <mergeCell ref="K44:L44"/>
    <mergeCell ref="A37:C37"/>
    <mergeCell ref="N14:P14"/>
    <mergeCell ref="Q14:S14"/>
    <mergeCell ref="A16:E16"/>
    <mergeCell ref="N16:R16"/>
    <mergeCell ref="H14:J14"/>
    <mergeCell ref="A25:C25"/>
    <mergeCell ref="A26:C26"/>
    <mergeCell ref="A27:C27"/>
    <mergeCell ref="A29:S29"/>
    <mergeCell ref="A35:E35"/>
    <mergeCell ref="K14:M14"/>
    <mergeCell ref="A12:B12"/>
    <mergeCell ref="C12:G12"/>
    <mergeCell ref="A14:A15"/>
    <mergeCell ref="B14:C15"/>
    <mergeCell ref="G14:G15"/>
    <mergeCell ref="A2:B2"/>
    <mergeCell ref="C2:H2"/>
    <mergeCell ref="A6:B6"/>
    <mergeCell ref="C6:R6"/>
    <mergeCell ref="A9:B9"/>
    <mergeCell ref="C9:R9"/>
  </mergeCells>
  <pageMargins left="0.70866141732283472" right="0.70866141732283472" top="0.15748031496062992" bottom="0.35433070866141736" header="0.31496062992125984" footer="0.31496062992125984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1 (2)</vt:lpstr>
      <vt:lpstr>'Akt 1 (2)'!Prindiala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Taivo</cp:lastModifiedBy>
  <cp:lastPrinted>2025-08-19T10:51:51Z</cp:lastPrinted>
  <dcterms:created xsi:type="dcterms:W3CDTF">2009-04-13T09:40:27Z</dcterms:created>
  <dcterms:modified xsi:type="dcterms:W3CDTF">2025-10-30T08:28:28Z</dcterms:modified>
</cp:coreProperties>
</file>